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\"/>
    </mc:Choice>
  </mc:AlternateContent>
  <bookViews>
    <workbookView windowWidth="22188" windowHeight="9180" firstSheet="3" activeTab="5"/>
  </bookViews>
  <sheets>
    <sheet name="2023.7.21已卖" sheetId="14" state="hidden" r:id="rId1"/>
    <sheet name="汇总(待卖)" sheetId="13" state="hidden" r:id="rId2"/>
    <sheet name="废料统计" sheetId="15" state="hidden" r:id="rId3"/>
    <sheet name="江门" sheetId="20" r:id="rId4"/>
    <sheet name="英德" sheetId="22" r:id="rId5"/>
    <sheet name="分类及汇总" sheetId="19" r:id="rId6"/>
    <sheet name="Sheet4" sheetId="21" state="hidden" r:id="rId7"/>
    <sheet name="汇总" sheetId="16" state="hidden" r:id="rId8"/>
    <sheet name="Sheet1" sheetId="17" state="hidden" r:id="rId9"/>
    <sheet name="Sheet2" sheetId="18" state="hidden" r:id="rId10"/>
  </sheets>
  <definedNames>
    <definedName name="_xlnm._FilterDatabase" localSheetId="1" hidden="1">'汇总(待卖)'!$A$1:$J$50</definedName>
    <definedName name="_xlnm._FilterDatabase" localSheetId="2" hidden="1">废料统计!$A$1:$I$35</definedName>
    <definedName name="_xlnm._FilterDatabase" localSheetId="3" hidden="1">江门!$A$1:$K$25</definedName>
    <definedName name="_xlnm._FilterDatabase" localSheetId="7" hidden="1">汇总!$A$1:$I$62</definedName>
    <definedName name="_xlnm._FilterDatabase" localSheetId="8" hidden="1">Sheet1!$A$1:$E$71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E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有173KG二次回风粉要卖</t>
        </r>
      </text>
    </comment>
    <comment ref="M37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1袋沉淀粉，1桶氢氧化钴沉淀粉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J78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1袋沉淀粉，1桶氢氧化钴沉淀粉</t>
        </r>
      </text>
    </comment>
  </commentList>
</comments>
</file>

<file path=xl/sharedStrings.xml><?xml version="1.0" encoding="utf-8"?>
<sst xmlns="http://schemas.openxmlformats.org/spreadsheetml/2006/main" count="1860" uniqueCount="357">
  <si>
    <t>工段</t>
  </si>
  <si>
    <t>型号/批号</t>
  </si>
  <si>
    <t>重量KG</t>
  </si>
  <si>
    <t>现场复称重量KG</t>
  </si>
  <si>
    <t>性质</t>
  </si>
  <si>
    <t>分类</t>
  </si>
  <si>
    <t>Ni</t>
  </si>
  <si>
    <t>Co</t>
  </si>
  <si>
    <t>Mn</t>
  </si>
  <si>
    <t>Li</t>
  </si>
  <si>
    <t>混料段</t>
  </si>
  <si>
    <t>吸尘器粉-230717</t>
  </si>
  <si>
    <t>扫地吸尘粉</t>
  </si>
  <si>
    <t>钴废料</t>
  </si>
  <si>
    <t>/</t>
  </si>
  <si>
    <t>高电压车间</t>
  </si>
  <si>
    <t>LCO-H-01</t>
  </si>
  <si>
    <t>回风粉</t>
  </si>
  <si>
    <t>LCO-H-02</t>
  </si>
  <si>
    <t>LCO-H-03</t>
  </si>
  <si>
    <t>LCO-H-04</t>
  </si>
  <si>
    <t>LCO-H-05</t>
  </si>
  <si>
    <t>LCO-H-06</t>
  </si>
  <si>
    <t>LCO-H-07</t>
  </si>
  <si>
    <t>LCO-H-08</t>
  </si>
  <si>
    <t>LCO-Q-01</t>
  </si>
  <si>
    <t>清筛粉</t>
  </si>
  <si>
    <t>LCO-Q-02</t>
  </si>
  <si>
    <t>LCO-Q-03</t>
  </si>
  <si>
    <t>LCO-Q-04</t>
  </si>
  <si>
    <t>LCO-X-01</t>
  </si>
  <si>
    <t>洗机粉</t>
  </si>
  <si>
    <t>LCO-X-02</t>
  </si>
  <si>
    <t>LCO-Z-01</t>
  </si>
  <si>
    <t>杂粉</t>
  </si>
  <si>
    <t>粉碎段</t>
  </si>
  <si>
    <t>钴酸锂清筛粉</t>
  </si>
  <si>
    <t>钴酸锂回风粉</t>
  </si>
  <si>
    <t>锂电包装</t>
  </si>
  <si>
    <t>BZ钴1</t>
  </si>
  <si>
    <t>除铁粉</t>
  </si>
  <si>
    <t>BZ钴2</t>
  </si>
  <si>
    <t>BZ钴3</t>
  </si>
  <si>
    <t>BZ钴4</t>
  </si>
  <si>
    <t>BZ钴5</t>
  </si>
  <si>
    <t>BZ钴6</t>
  </si>
  <si>
    <t>合计</t>
  </si>
  <si>
    <t>位置</t>
  </si>
  <si>
    <t>汇总</t>
  </si>
  <si>
    <t xml:space="preserve"> 9#楼电梯口</t>
  </si>
  <si>
    <t>扫地粉吸尘粉</t>
  </si>
  <si>
    <t>锰废料</t>
  </si>
  <si>
    <t>灼烧段</t>
  </si>
  <si>
    <t>已入库</t>
  </si>
  <si>
    <t>地沟粉1（锰类）</t>
  </si>
  <si>
    <t>地沟粉</t>
  </si>
  <si>
    <t>地沟粉2（钴类）</t>
  </si>
  <si>
    <t>三元废料</t>
  </si>
  <si>
    <t>9#车间2楼</t>
  </si>
  <si>
    <t xml:space="preserve">230216-01 </t>
  </si>
  <si>
    <t>合计kg</t>
  </si>
  <si>
    <t xml:space="preserve">230216-02 </t>
  </si>
  <si>
    <t xml:space="preserve">230216-03  </t>
  </si>
  <si>
    <t xml:space="preserve">230216-04 </t>
  </si>
  <si>
    <t xml:space="preserve">230216-05 </t>
  </si>
  <si>
    <t>2312028-01</t>
  </si>
  <si>
    <t>2312028-02</t>
  </si>
  <si>
    <t>2312028-03</t>
  </si>
  <si>
    <t>10号楼3楼</t>
  </si>
  <si>
    <t>9#12楼11号机待料区</t>
  </si>
  <si>
    <t>钴酸锂洗机粉</t>
  </si>
  <si>
    <t>落地粉</t>
  </si>
  <si>
    <t>M06B</t>
  </si>
  <si>
    <t>KMR01</t>
  </si>
  <si>
    <t>9#2楼11号机待料区</t>
  </si>
  <si>
    <t>M02</t>
  </si>
  <si>
    <t>锰酸锂杂粉</t>
  </si>
  <si>
    <t>高电压</t>
  </si>
  <si>
    <t>10#楼3楼</t>
  </si>
  <si>
    <t>LCO-H</t>
  </si>
  <si>
    <t>LC-Q</t>
  </si>
  <si>
    <t>包装段</t>
  </si>
  <si>
    <t>LCH</t>
  </si>
  <si>
    <t>钴酸锂</t>
  </si>
  <si>
    <t>排渣粉</t>
  </si>
  <si>
    <t>MR01H</t>
  </si>
  <si>
    <t>锰酸锂</t>
  </si>
  <si>
    <t>物料性质</t>
  </si>
  <si>
    <t>钴车间</t>
  </si>
  <si>
    <t>LC0-1</t>
  </si>
  <si>
    <t>落地粉/吸尘器/清扫/收尘/收集</t>
  </si>
  <si>
    <t>LC0-2</t>
  </si>
  <si>
    <t>LC0-3</t>
  </si>
  <si>
    <t>三元</t>
  </si>
  <si>
    <t>LC0-4</t>
  </si>
  <si>
    <t>磷酸铁锂</t>
  </si>
  <si>
    <t>LC0-5</t>
  </si>
  <si>
    <t>硫酸锰</t>
  </si>
  <si>
    <t>LC0-6</t>
  </si>
  <si>
    <t>硫酸镍</t>
  </si>
  <si>
    <t>LC0-7</t>
  </si>
  <si>
    <t>极片</t>
  </si>
  <si>
    <t>LC0-8</t>
  </si>
  <si>
    <t>电池</t>
  </si>
  <si>
    <t>LC0-9</t>
  </si>
  <si>
    <t>LC0-10</t>
  </si>
  <si>
    <t>LC0-11</t>
  </si>
  <si>
    <t>LC0-12</t>
  </si>
  <si>
    <t>LC0-13</t>
  </si>
  <si>
    <t>LC0-14</t>
  </si>
  <si>
    <t>LC0-15</t>
  </si>
  <si>
    <t>地沟粉/沉淀粉</t>
  </si>
  <si>
    <t>LC0-16</t>
  </si>
  <si>
    <t>LC0-17</t>
  </si>
  <si>
    <t>包装车间</t>
  </si>
  <si>
    <t>LC5AB半成品</t>
  </si>
  <si>
    <t>电磁除铁粉</t>
  </si>
  <si>
    <t>锰车间</t>
  </si>
  <si>
    <t>技术废料</t>
  </si>
  <si>
    <t>FE:33.61</t>
  </si>
  <si>
    <t>P:19.22</t>
  </si>
  <si>
    <t>配料组</t>
  </si>
  <si>
    <t>仓库</t>
  </si>
  <si>
    <t>测试房</t>
  </si>
  <si>
    <t>工段/位置</t>
  </si>
  <si>
    <t>型号</t>
  </si>
  <si>
    <t>标签纸</t>
  </si>
  <si>
    <t>钴车间10#楼3层</t>
  </si>
  <si>
    <t>钴酸锂回风粉-2</t>
  </si>
  <si>
    <t>钴酸锂回风粉-3</t>
  </si>
  <si>
    <t>钴酸锂回风粉-5</t>
  </si>
  <si>
    <t>钴酸锂清筛粉-4</t>
  </si>
  <si>
    <t>钴酸锂风华杂粉-1</t>
  </si>
  <si>
    <t>钴酸锂风华杂粉-2</t>
  </si>
  <si>
    <t>钴酸锂杂粉-6</t>
  </si>
  <si>
    <t>锰酸锂杂粉-1</t>
  </si>
  <si>
    <t>包装车间6#B1</t>
  </si>
  <si>
    <t>钴酸锂除铁粉</t>
  </si>
  <si>
    <t>锰酸锂除铁粉</t>
  </si>
  <si>
    <t>锰酸锂回风粉</t>
  </si>
  <si>
    <t>三元除铁粉</t>
  </si>
  <si>
    <t>技术部</t>
  </si>
  <si>
    <t>三元杂粉</t>
  </si>
  <si>
    <t>钴酸锂杂粉</t>
  </si>
  <si>
    <t>磷酸铁锂杂粉</t>
  </si>
  <si>
    <r>
      <rPr>
        <b/>
        <sz val="14"/>
        <rFont val="宋体"/>
        <charset val="134"/>
      </rPr>
      <t>非正常物料处理明细</t>
    </r>
    <r>
      <rPr>
        <b/>
        <sz val="14"/>
        <rFont val="Arial"/>
        <charset val="0"/>
      </rPr>
      <t>-20260723</t>
    </r>
  </si>
  <si>
    <t>类型</t>
  </si>
  <si>
    <t>类别</t>
  </si>
  <si>
    <t>库存</t>
  </si>
  <si>
    <t>出售/使用</t>
  </si>
  <si>
    <t>剩余</t>
  </si>
  <si>
    <t>备注</t>
  </si>
  <si>
    <t>三元5-8</t>
  </si>
  <si>
    <t>电磁粉</t>
  </si>
  <si>
    <t>不卖车间使用</t>
  </si>
  <si>
    <t>果冻粉</t>
  </si>
  <si>
    <t>收尘粉</t>
  </si>
  <si>
    <t>沉淀粉</t>
  </si>
  <si>
    <t>报废物料</t>
  </si>
  <si>
    <t>刮钵粉</t>
  </si>
  <si>
    <t>钠电清机粉</t>
  </si>
  <si>
    <t>合计：</t>
  </si>
  <si>
    <t>钴酸锂5-8</t>
  </si>
  <si>
    <t>收集粉</t>
  </si>
  <si>
    <t>总非正常物料合计：</t>
  </si>
  <si>
    <t>剩余重量合计：</t>
  </si>
  <si>
    <t>实际卖的废料重量</t>
  </si>
  <si>
    <t>英德报废物料统计汇总</t>
  </si>
  <si>
    <t>序号</t>
  </si>
  <si>
    <t>物料名称</t>
  </si>
  <si>
    <t>规格/批号</t>
  </si>
  <si>
    <t>重量（kg）</t>
  </si>
  <si>
    <t>毛重/KG</t>
  </si>
  <si>
    <t>袋重/KG</t>
  </si>
  <si>
    <t>净重/KG</t>
  </si>
  <si>
    <t>差异/KG</t>
  </si>
  <si>
    <t>英德生产部物料报废汇总</t>
  </si>
  <si>
    <t>测试数据</t>
  </si>
  <si>
    <t>LC2</t>
  </si>
  <si>
    <t>GA-1</t>
  </si>
  <si>
    <t>蓝色标签</t>
  </si>
  <si>
    <t>批次</t>
  </si>
  <si>
    <t>袋数（袋数）</t>
  </si>
  <si>
    <t>重量/KG</t>
  </si>
  <si>
    <t>NI</t>
  </si>
  <si>
    <t>LI</t>
  </si>
  <si>
    <t>GA-2</t>
  </si>
  <si>
    <t>GA</t>
  </si>
  <si>
    <t>LC6A</t>
  </si>
  <si>
    <t>GA-3</t>
  </si>
  <si>
    <t>LCO-6异常品</t>
  </si>
  <si>
    <t>LC2A</t>
  </si>
  <si>
    <t>GA-4</t>
  </si>
  <si>
    <t>LCO-204G异常品</t>
  </si>
  <si>
    <t>GA-5</t>
  </si>
  <si>
    <t>LCO-6RH2异常品</t>
  </si>
  <si>
    <t>GA-6</t>
  </si>
  <si>
    <t>LCO-6H异常品</t>
  </si>
  <si>
    <t>GA-7</t>
  </si>
  <si>
    <t>钴酸锂吸尘器粉</t>
  </si>
  <si>
    <t>GB</t>
  </si>
  <si>
    <t>GA-8</t>
  </si>
  <si>
    <t>GC</t>
  </si>
  <si>
    <t>GA-9</t>
  </si>
  <si>
    <t>LCO-8异常品</t>
  </si>
  <si>
    <t>GA-10</t>
  </si>
  <si>
    <t>LCO-9异常品</t>
  </si>
  <si>
    <t>GA-15</t>
  </si>
  <si>
    <t>钴酸锂沉淀粉</t>
  </si>
  <si>
    <t>GD</t>
  </si>
  <si>
    <t>LC6AG</t>
  </si>
  <si>
    <t>GA-16</t>
  </si>
  <si>
    <t>钴酸锂小计</t>
  </si>
  <si>
    <t>GA-17</t>
  </si>
  <si>
    <t>三元半成品</t>
  </si>
  <si>
    <t>SA</t>
  </si>
  <si>
    <t>GA-18</t>
  </si>
  <si>
    <t>落地粉/吸尘器粉</t>
  </si>
  <si>
    <t>SB</t>
  </si>
  <si>
    <t>GA-19</t>
  </si>
  <si>
    <t>三元回风粉</t>
  </si>
  <si>
    <t>GA-20</t>
  </si>
  <si>
    <t>三元清筛粉</t>
  </si>
  <si>
    <t>SC</t>
  </si>
  <si>
    <t>GA-21</t>
  </si>
  <si>
    <t>三元小计</t>
  </si>
  <si>
    <t>GA-22</t>
  </si>
  <si>
    <t>钠电</t>
  </si>
  <si>
    <t>钠电废粉</t>
  </si>
  <si>
    <t>GA-23</t>
  </si>
  <si>
    <t>总合计</t>
  </si>
  <si>
    <t>GA-24</t>
  </si>
  <si>
    <t>LC6H</t>
  </si>
  <si>
    <t>GA-25</t>
  </si>
  <si>
    <t>LCO-6</t>
  </si>
  <si>
    <t>半成品报废粉</t>
  </si>
  <si>
    <t>GA-11</t>
  </si>
  <si>
    <t>LCO-204G</t>
  </si>
  <si>
    <t>GA-12</t>
  </si>
  <si>
    <t>GA-13</t>
  </si>
  <si>
    <t>LCO-6RH2</t>
  </si>
  <si>
    <t>GA-14</t>
  </si>
  <si>
    <t>LCO-6H</t>
  </si>
  <si>
    <t>GA-26</t>
  </si>
  <si>
    <t>LCO-9</t>
  </si>
  <si>
    <t>GA-27</t>
  </si>
  <si>
    <t>LCO-8</t>
  </si>
  <si>
    <t>GA-28</t>
  </si>
  <si>
    <t>GA-29</t>
  </si>
  <si>
    <t>GA-30</t>
  </si>
  <si>
    <t>GA-31</t>
  </si>
  <si>
    <t>GA-32</t>
  </si>
  <si>
    <t>GA-33</t>
  </si>
  <si>
    <t>GA-34</t>
  </si>
  <si>
    <t>GA-35</t>
  </si>
  <si>
    <t>GA-36</t>
  </si>
  <si>
    <t>GA-38</t>
  </si>
  <si>
    <t>GA-39</t>
  </si>
  <si>
    <t>GB-1</t>
  </si>
  <si>
    <t>GB-2</t>
  </si>
  <si>
    <t>GC-1</t>
  </si>
  <si>
    <t>GD-1</t>
  </si>
  <si>
    <t>钴酸锂产品小计</t>
  </si>
  <si>
    <t>单晶</t>
  </si>
  <si>
    <t>二次回风粉</t>
  </si>
  <si>
    <t>SA-1</t>
  </si>
  <si>
    <t>绿色标签</t>
  </si>
  <si>
    <t>SA-2</t>
  </si>
  <si>
    <t>SB-1</t>
  </si>
  <si>
    <t>SB-2</t>
  </si>
  <si>
    <t>SC-1</t>
  </si>
  <si>
    <t>三元副产品小计</t>
  </si>
  <si>
    <t>清机粉</t>
  </si>
  <si>
    <t>重量</t>
  </si>
  <si>
    <t>存放地点</t>
  </si>
  <si>
    <t>江门物料汇总</t>
  </si>
  <si>
    <t>综合样测试数据</t>
  </si>
  <si>
    <r>
      <rPr>
        <sz val="11"/>
        <color theme="1"/>
        <rFont val="宋体"/>
        <charset val="134"/>
        <scheme val="minor"/>
      </rPr>
      <t>重量（K</t>
    </r>
    <r>
      <rPr>
        <sz val="11"/>
        <color theme="1"/>
        <rFont val="宋体"/>
        <charset val="134"/>
        <scheme val="minor"/>
      </rPr>
      <t>G</t>
    </r>
    <r>
      <rPr>
        <sz val="11"/>
        <color theme="1"/>
        <rFont val="宋体"/>
        <charset val="134"/>
        <scheme val="minor"/>
      </rPr>
      <t>）</t>
    </r>
  </si>
  <si>
    <t>英德</t>
  </si>
  <si>
    <t>江门</t>
  </si>
  <si>
    <t>电磁除铁粉、报废粉</t>
  </si>
  <si>
    <t>物料汇总</t>
  </si>
  <si>
    <t>规格型号</t>
  </si>
  <si>
    <t>重量(KG)</t>
  </si>
  <si>
    <t>LCO-1</t>
  </si>
  <si>
    <t>钴酸锂废料</t>
  </si>
  <si>
    <t>钴酸锂地沟粉</t>
  </si>
  <si>
    <t>LCO-2</t>
  </si>
  <si>
    <t>LCO-3</t>
  </si>
  <si>
    <t>LCO-4</t>
  </si>
  <si>
    <t>钴酸锂排渣粉</t>
  </si>
  <si>
    <t>LCO-5</t>
  </si>
  <si>
    <t>锰酸锂地沟粉</t>
  </si>
  <si>
    <t>LCO-7</t>
  </si>
  <si>
    <t>锰酸锂落地粉</t>
  </si>
  <si>
    <t>锰酸锂清筛粉</t>
  </si>
  <si>
    <t>LCO-10</t>
  </si>
  <si>
    <t>锰酸锂排渣粉</t>
  </si>
  <si>
    <t>LCO-11</t>
  </si>
  <si>
    <t>锰酸锂实验废料</t>
  </si>
  <si>
    <t>LCO-12</t>
  </si>
  <si>
    <t>磷酸铁锂实验废料</t>
  </si>
  <si>
    <t>LCO-13</t>
  </si>
  <si>
    <t>LCO-14</t>
  </si>
  <si>
    <t>LCO-15</t>
  </si>
  <si>
    <t>LCO-16</t>
  </si>
  <si>
    <t>LCO-17</t>
  </si>
  <si>
    <t>LCO-18</t>
  </si>
  <si>
    <t>LCO-19</t>
  </si>
  <si>
    <t>LCO-20</t>
  </si>
  <si>
    <t>LCO-21</t>
  </si>
  <si>
    <t>LCO-22</t>
  </si>
  <si>
    <t>LCO-23</t>
  </si>
  <si>
    <t>LCO-24</t>
  </si>
  <si>
    <t>LCO-25</t>
  </si>
  <si>
    <t>LCO-26</t>
  </si>
  <si>
    <t>LCO-27</t>
  </si>
  <si>
    <t>LCO-28</t>
  </si>
  <si>
    <t>LCO-29</t>
  </si>
  <si>
    <t>LCO-30</t>
  </si>
  <si>
    <t>LCO-31</t>
  </si>
  <si>
    <t>LCO-32</t>
  </si>
  <si>
    <t>LCO-33</t>
  </si>
  <si>
    <t>LCO-34</t>
  </si>
  <si>
    <t>LCO-35</t>
  </si>
  <si>
    <t>LCO-36</t>
  </si>
  <si>
    <t>LCO-37</t>
  </si>
  <si>
    <t>未干地沟粉</t>
  </si>
  <si>
    <t>10#3楼</t>
  </si>
  <si>
    <t>LC4A二烧</t>
  </si>
  <si>
    <t>LC4A一烧</t>
  </si>
  <si>
    <t>LC5AB</t>
  </si>
  <si>
    <t>LC5B</t>
  </si>
  <si>
    <t>LC1</t>
  </si>
  <si>
    <t>LC5A</t>
  </si>
  <si>
    <t>9#车间2楼杂粉放置区</t>
  </si>
  <si>
    <t>磷酸铁锂实验粉</t>
  </si>
  <si>
    <t>实验废粉</t>
  </si>
  <si>
    <t>6#B1</t>
  </si>
  <si>
    <t>钴酸锂排渣粉01</t>
  </si>
  <si>
    <t>钴酸锂排渣粉02</t>
  </si>
  <si>
    <t>钴酸锂排渣粉03</t>
  </si>
  <si>
    <t>钴酸锂排渣粉04</t>
  </si>
  <si>
    <t>钴酸锂排渣粉05</t>
  </si>
  <si>
    <t>锰酸锂排渣粉01</t>
  </si>
  <si>
    <t>锰酸锂排渣粉02</t>
  </si>
  <si>
    <t>锰酸锂排渣粉03</t>
  </si>
  <si>
    <t>锰酸锂排渣粉04</t>
  </si>
  <si>
    <t>锰酸锂排渣粉05</t>
  </si>
  <si>
    <t>车间</t>
  </si>
  <si>
    <r>
      <rPr>
        <b/>
        <sz val="14"/>
        <color theme="1"/>
        <rFont val="宋体"/>
        <charset val="134"/>
      </rPr>
      <t>A</t>
    </r>
    <r>
      <rPr>
        <b/>
        <sz val="14"/>
        <color indexed="8"/>
        <rFont val="宋体"/>
        <charset val="134"/>
      </rPr>
      <t>L</t>
    </r>
  </si>
  <si>
    <t>技术部退</t>
  </si>
  <si>
    <t>LC5AB：2502611</t>
  </si>
  <si>
    <t>钴酸锂半成品</t>
  </si>
  <si>
    <t>废料处理</t>
  </si>
  <si>
    <t>LC5AB：2502609</t>
  </si>
  <si>
    <t>M06B清筛粉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</si>
</sst>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804]General"/>
    <numFmt numFmtId="177" formatCode="_ \¥* #,##0.00_ ;_ \¥* \-#,##0.00_ ;_ \¥* &quot;-&quot;??_ ;_ @_ "/>
    <numFmt numFmtId="178" formatCode="0.00_);[Red]\(0.00\)"/>
    <numFmt numFmtId="179" formatCode="0.00_ "/>
    <numFmt numFmtId="180" formatCode="0.000"/>
    <numFmt numFmtId="181" formatCode="0.0"/>
    <numFmt numFmtId="182" formatCode="#,##0.0"/>
    <numFmt numFmtId="183" formatCode="0.0_ "/>
    <numFmt numFmtId="184" formatCode="0.0_);[Red]\(0.0\)"/>
  </numFmts>
  <fonts count="5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9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name val="宋体"/>
      <charset val="134"/>
    </font>
    <font>
      <b/>
      <sz val="14"/>
      <color indexed="8"/>
      <name val="宋体"/>
      <charset val="134"/>
    </font>
    <font>
      <b/>
      <sz val="2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微软雅黑"/>
      <charset val="134"/>
    </font>
    <font>
      <sz val="14"/>
      <name val="宋体"/>
      <charset val="134"/>
    </font>
    <font>
      <sz val="12"/>
      <color rgb="FFC00000"/>
      <name val="宋体"/>
      <charset val="134"/>
    </font>
    <font>
      <b/>
      <sz val="14"/>
      <color theme="1"/>
      <name val="宋体"/>
      <charset val="134"/>
      <scheme val="minor"/>
    </font>
    <font>
      <sz val="14"/>
      <name val="微软雅黑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2"/>
      <charset val="134"/>
    </font>
    <font>
      <b/>
      <sz val="14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8"/>
      </right>
      <top/>
      <bottom style="thin">
        <color auto="1"/>
      </bottom>
      <diagonal/>
    </border>
    <border>
      <left style="medium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8"/>
      </right>
      <top style="thin">
        <color auto="1"/>
      </top>
      <bottom/>
      <diagonal/>
    </border>
    <border>
      <left style="medium">
        <color indexed="8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thin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/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indexed="8"/>
      </top>
      <bottom style="thin">
        <color auto="1"/>
      </bottom>
      <diagonal/>
    </border>
    <border>
      <left style="medium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9" borderId="4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42" applyNumberFormat="0" applyFill="0" applyAlignment="0" applyProtection="0">
      <alignment vertical="center"/>
    </xf>
    <xf numFmtId="0" fontId="35" fillId="0" borderId="42" applyNumberFormat="0" applyFill="0" applyAlignment="0" applyProtection="0">
      <alignment vertical="center"/>
    </xf>
    <xf numFmtId="0" fontId="36" fillId="0" borderId="4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0" borderId="44" applyNumberFormat="0" applyAlignment="0" applyProtection="0">
      <alignment vertical="center"/>
    </xf>
    <xf numFmtId="0" fontId="38" fillId="21" borderId="45" applyNumberFormat="0" applyAlignment="0" applyProtection="0">
      <alignment vertical="center"/>
    </xf>
    <xf numFmtId="0" fontId="39" fillId="21" borderId="44" applyNumberFormat="0" applyAlignment="0" applyProtection="0">
      <alignment vertical="center"/>
    </xf>
    <xf numFmtId="0" fontId="40" fillId="22" borderId="46" applyNumberFormat="0" applyAlignment="0" applyProtection="0">
      <alignment vertical="center"/>
    </xf>
    <xf numFmtId="0" fontId="41" fillId="0" borderId="47" applyNumberFormat="0" applyFill="0" applyAlignment="0" applyProtection="0">
      <alignment vertical="center"/>
    </xf>
    <xf numFmtId="0" fontId="42" fillId="0" borderId="48" applyNumberFormat="0" applyFill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176" fontId="48" fillId="0" borderId="0" applyBorder="0" applyProtection="0">
      <alignment vertical="center"/>
    </xf>
    <xf numFmtId="176" fontId="4" fillId="0" borderId="0"/>
    <xf numFmtId="176" fontId="4" fillId="0" borderId="0"/>
    <xf numFmtId="176" fontId="0" fillId="0" borderId="0">
      <alignment vertical="center"/>
    </xf>
    <xf numFmtId="177" fontId="4" fillId="0" borderId="0" applyFont="0" applyFill="0" applyBorder="0" applyAlignment="0" applyProtection="0"/>
  </cellStyleXfs>
  <cellXfs count="226">
    <xf numFmtId="176" fontId="0" fillId="0" borderId="0" xfId="0"/>
    <xf numFmtId="176" fontId="1" fillId="0" borderId="0" xfId="0" applyFont="1" applyAlignment="1">
      <alignment horizontal="center" vertical="center"/>
    </xf>
    <xf numFmtId="176" fontId="1" fillId="0" borderId="1" xfId="0" applyFont="1" applyBorder="1" applyAlignment="1">
      <alignment horizontal="center" vertical="center"/>
    </xf>
    <xf numFmtId="176" fontId="1" fillId="0" borderId="2" xfId="0" applyFont="1" applyBorder="1" applyAlignment="1">
      <alignment horizontal="center" vertical="center"/>
    </xf>
    <xf numFmtId="176" fontId="2" fillId="0" borderId="2" xfId="50" applyFont="1" applyFill="1" applyBorder="1" applyAlignment="1">
      <alignment horizontal="center" vertical="center"/>
    </xf>
    <xf numFmtId="178" fontId="2" fillId="0" borderId="2" xfId="50" applyNumberFormat="1" applyFont="1" applyFill="1" applyBorder="1" applyAlignment="1">
      <alignment horizontal="center" vertical="center"/>
    </xf>
    <xf numFmtId="176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58" fontId="3" fillId="0" borderId="2" xfId="50" applyNumberFormat="1" applyFont="1" applyBorder="1" applyAlignment="1">
      <alignment horizontal="center"/>
    </xf>
    <xf numFmtId="176" fontId="4" fillId="0" borderId="2" xfId="50" applyFont="1" applyFill="1" applyBorder="1" applyAlignment="1">
      <alignment horizontal="center"/>
    </xf>
    <xf numFmtId="179" fontId="3" fillId="3" borderId="2" xfId="50" applyNumberFormat="1" applyFont="1" applyFill="1" applyBorder="1" applyAlignment="1">
      <alignment horizontal="center" vertical="center"/>
    </xf>
    <xf numFmtId="180" fontId="3" fillId="0" borderId="2" xfId="50" applyNumberFormat="1" applyFont="1" applyBorder="1" applyAlignment="1">
      <alignment horizontal="center" vertical="center"/>
    </xf>
    <xf numFmtId="179" fontId="4" fillId="3" borderId="2" xfId="50" applyNumberFormat="1" applyFont="1" applyFill="1" applyBorder="1" applyAlignment="1">
      <alignment horizontal="center" vertical="center"/>
    </xf>
    <xf numFmtId="180" fontId="4" fillId="0" borderId="2" xfId="50" applyNumberFormat="1" applyFont="1" applyBorder="1" applyAlignment="1">
      <alignment horizontal="center" vertical="center"/>
    </xf>
    <xf numFmtId="179" fontId="3" fillId="0" borderId="2" xfId="50" applyNumberFormat="1" applyFont="1" applyBorder="1" applyAlignment="1">
      <alignment horizontal="center" vertical="center" wrapText="1"/>
    </xf>
    <xf numFmtId="58" fontId="3" fillId="0" borderId="0" xfId="50" applyNumberFormat="1" applyFont="1" applyBorder="1" applyAlignment="1">
      <alignment horizontal="center"/>
    </xf>
    <xf numFmtId="176" fontId="4" fillId="0" borderId="0" xfId="50" applyFont="1" applyFill="1" applyBorder="1" applyAlignment="1">
      <alignment horizontal="center"/>
    </xf>
    <xf numFmtId="176" fontId="1" fillId="4" borderId="2" xfId="0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  <xf numFmtId="176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176" fontId="1" fillId="3" borderId="2" xfId="0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0" fillId="0" borderId="1" xfId="0" applyFont="1" applyBorder="1" applyAlignment="1">
      <alignment horizontal="center" vertical="center"/>
    </xf>
    <xf numFmtId="176" fontId="0" fillId="0" borderId="2" xfId="0" applyFont="1" applyBorder="1" applyAlignment="1">
      <alignment horizontal="center" vertical="center"/>
    </xf>
    <xf numFmtId="176" fontId="0" fillId="0" borderId="2" xfId="0" applyBorder="1" applyAlignment="1">
      <alignment horizontal="center" vertical="center"/>
    </xf>
    <xf numFmtId="176" fontId="0" fillId="6" borderId="3" xfId="0" applyFont="1" applyFill="1" applyBorder="1" applyAlignment="1">
      <alignment horizontal="center" vertical="center"/>
    </xf>
    <xf numFmtId="176" fontId="0" fillId="6" borderId="4" xfId="0" applyFill="1" applyBorder="1" applyAlignment="1">
      <alignment horizontal="center" vertical="center"/>
    </xf>
    <xf numFmtId="176" fontId="0" fillId="6" borderId="5" xfId="0" applyFill="1" applyBorder="1" applyAlignment="1">
      <alignment horizontal="center" vertical="center"/>
    </xf>
    <xf numFmtId="176" fontId="0" fillId="6" borderId="2" xfId="0" applyFill="1" applyBorder="1" applyAlignment="1">
      <alignment horizontal="center" vertical="center"/>
    </xf>
    <xf numFmtId="176" fontId="5" fillId="0" borderId="0" xfId="0" applyFont="1" applyFill="1" applyBorder="1" applyAlignment="1">
      <alignment horizontal="center" vertical="center"/>
    </xf>
    <xf numFmtId="176" fontId="5" fillId="0" borderId="2" xfId="0" applyFont="1" applyFill="1" applyBorder="1" applyAlignment="1">
      <alignment horizontal="center" vertical="center"/>
    </xf>
    <xf numFmtId="176" fontId="5" fillId="7" borderId="2" xfId="0" applyNumberFormat="1" applyFont="1" applyFill="1" applyBorder="1" applyAlignment="1">
      <alignment horizontal="center" vertical="center"/>
    </xf>
    <xf numFmtId="176" fontId="5" fillId="4" borderId="2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176" fontId="5" fillId="3" borderId="2" xfId="0" applyFont="1" applyFill="1" applyBorder="1" applyAlignment="1">
      <alignment horizontal="center" vertical="center"/>
    </xf>
    <xf numFmtId="181" fontId="5" fillId="3" borderId="2" xfId="0" applyNumberFormat="1" applyFont="1" applyFill="1" applyBorder="1" applyAlignment="1">
      <alignment horizontal="center" vertical="center"/>
    </xf>
    <xf numFmtId="1" fontId="5" fillId="7" borderId="2" xfId="0" applyNumberFormat="1" applyFont="1" applyFill="1" applyBorder="1" applyAlignment="1">
      <alignment horizontal="center" vertical="center"/>
    </xf>
    <xf numFmtId="176" fontId="5" fillId="7" borderId="2" xfId="0" applyFont="1" applyFill="1" applyBorder="1" applyAlignment="1">
      <alignment horizontal="center" vertical="center"/>
    </xf>
    <xf numFmtId="182" fontId="5" fillId="0" borderId="0" xfId="0" applyNumberFormat="1" applyFont="1" applyFill="1" applyBorder="1" applyAlignment="1">
      <alignment horizontal="center" vertical="center"/>
    </xf>
    <xf numFmtId="176" fontId="5" fillId="6" borderId="2" xfId="0" applyFont="1" applyFill="1" applyBorder="1" applyAlignment="1">
      <alignment horizontal="center" vertical="center"/>
    </xf>
    <xf numFmtId="179" fontId="5" fillId="3" borderId="2" xfId="0" applyNumberFormat="1" applyFont="1" applyFill="1" applyBorder="1" applyAlignment="1">
      <alignment horizontal="center" vertical="center"/>
    </xf>
    <xf numFmtId="181" fontId="5" fillId="0" borderId="2" xfId="51" applyNumberFormat="1" applyFont="1" applyBorder="1" applyAlignment="1">
      <alignment horizontal="center" vertical="center" wrapText="1"/>
    </xf>
    <xf numFmtId="181" fontId="5" fillId="0" borderId="2" xfId="0" applyNumberFormat="1" applyFont="1" applyFill="1" applyBorder="1" applyAlignment="1">
      <alignment horizontal="center" vertical="center"/>
    </xf>
    <xf numFmtId="181" fontId="6" fillId="0" borderId="2" xfId="50" applyNumberFormat="1" applyFont="1" applyFill="1" applyBorder="1" applyAlignment="1">
      <alignment horizontal="center" vertical="center"/>
    </xf>
    <xf numFmtId="176" fontId="5" fillId="8" borderId="2" xfId="0" applyFont="1" applyFill="1" applyBorder="1" applyAlignment="1">
      <alignment horizontal="center" vertical="center"/>
    </xf>
    <xf numFmtId="181" fontId="5" fillId="3" borderId="2" xfId="50" applyNumberFormat="1" applyFont="1" applyFill="1" applyBorder="1" applyAlignment="1">
      <alignment horizontal="center" vertical="center"/>
    </xf>
    <xf numFmtId="176" fontId="5" fillId="9" borderId="2" xfId="0" applyFont="1" applyFill="1" applyBorder="1" applyAlignment="1">
      <alignment horizontal="center" vertical="center"/>
    </xf>
    <xf numFmtId="181" fontId="5" fillId="0" borderId="2" xfId="50" applyNumberFormat="1" applyFont="1" applyBorder="1" applyAlignment="1">
      <alignment horizontal="center" vertical="center" wrapText="1"/>
    </xf>
    <xf numFmtId="176" fontId="0" fillId="0" borderId="6" xfId="0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8" xfId="0" applyBorder="1" applyAlignment="1">
      <alignment horizontal="center" vertical="center"/>
    </xf>
    <xf numFmtId="176" fontId="0" fillId="0" borderId="9" xfId="0" applyBorder="1" applyAlignment="1">
      <alignment horizontal="center" vertical="center"/>
    </xf>
    <xf numFmtId="176" fontId="0" fillId="0" borderId="10" xfId="0" applyBorder="1" applyAlignment="1">
      <alignment horizontal="center" vertical="center"/>
    </xf>
    <xf numFmtId="176" fontId="0" fillId="0" borderId="11" xfId="0" applyBorder="1" applyAlignment="1">
      <alignment horizontal="center" vertical="center"/>
    </xf>
    <xf numFmtId="176" fontId="0" fillId="0" borderId="1" xfId="0" applyBorder="1" applyAlignment="1">
      <alignment horizontal="center" vertical="center"/>
    </xf>
    <xf numFmtId="176" fontId="0" fillId="0" borderId="12" xfId="0" applyBorder="1" applyAlignment="1">
      <alignment horizontal="center" vertical="center"/>
    </xf>
    <xf numFmtId="176" fontId="0" fillId="0" borderId="13" xfId="0" applyBorder="1" applyAlignment="1">
      <alignment horizontal="center" vertical="center"/>
    </xf>
    <xf numFmtId="176" fontId="0" fillId="0" borderId="14" xfId="0" applyBorder="1" applyAlignment="1">
      <alignment horizontal="center" vertical="center"/>
    </xf>
    <xf numFmtId="176" fontId="0" fillId="0" borderId="15" xfId="0" applyBorder="1" applyAlignment="1">
      <alignment horizontal="center" vertical="center"/>
    </xf>
    <xf numFmtId="176" fontId="0" fillId="0" borderId="16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2" xfId="3" applyNumberFormat="1" applyFont="1" applyBorder="1" applyAlignment="1">
      <alignment horizontal="center" vertical="center"/>
    </xf>
    <xf numFmtId="176" fontId="0" fillId="0" borderId="19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76" fontId="0" fillId="3" borderId="16" xfId="0" applyFill="1" applyBorder="1" applyAlignment="1">
      <alignment horizontal="center" vertical="center"/>
    </xf>
    <xf numFmtId="176" fontId="0" fillId="3" borderId="1" xfId="0" applyFill="1" applyBorder="1" applyAlignment="1">
      <alignment horizontal="center" vertical="center"/>
    </xf>
    <xf numFmtId="176" fontId="0" fillId="3" borderId="16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76" fontId="0" fillId="0" borderId="16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76" fontId="0" fillId="0" borderId="23" xfId="0" applyBorder="1" applyAlignment="1">
      <alignment horizontal="center" vertical="center"/>
    </xf>
    <xf numFmtId="176" fontId="0" fillId="0" borderId="24" xfId="0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176" fontId="0" fillId="0" borderId="25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1" fontId="0" fillId="0" borderId="27" xfId="0" applyNumberFormat="1" applyBorder="1" applyAlignment="1">
      <alignment horizontal="center" vertical="center"/>
    </xf>
    <xf numFmtId="176" fontId="0" fillId="0" borderId="28" xfId="0" applyBorder="1" applyAlignment="1">
      <alignment horizontal="center" vertical="center"/>
    </xf>
    <xf numFmtId="176" fontId="0" fillId="0" borderId="29" xfId="0" applyBorder="1" applyAlignment="1">
      <alignment horizontal="center" vertical="center"/>
    </xf>
    <xf numFmtId="176" fontId="0" fillId="0" borderId="30" xfId="0" applyBorder="1" applyAlignment="1">
      <alignment horizontal="center" vertical="center"/>
    </xf>
    <xf numFmtId="176" fontId="0" fillId="0" borderId="31" xfId="0" applyBorder="1" applyAlignment="1">
      <alignment horizontal="center" vertical="center"/>
    </xf>
    <xf numFmtId="176" fontId="0" fillId="0" borderId="32" xfId="0" applyBorder="1" applyAlignment="1">
      <alignment horizontal="center" vertical="center"/>
    </xf>
    <xf numFmtId="176" fontId="0" fillId="0" borderId="33" xfId="0" applyBorder="1" applyAlignment="1">
      <alignment horizontal="center" vertical="center"/>
    </xf>
    <xf numFmtId="176" fontId="0" fillId="0" borderId="34" xfId="0" applyBorder="1" applyAlignment="1">
      <alignment horizontal="center" vertical="center"/>
    </xf>
    <xf numFmtId="176" fontId="0" fillId="0" borderId="22" xfId="0" applyBorder="1" applyAlignment="1">
      <alignment horizontal="center" vertical="center"/>
    </xf>
    <xf numFmtId="176" fontId="0" fillId="0" borderId="35" xfId="0" applyBorder="1" applyAlignment="1">
      <alignment horizontal="center" vertical="center"/>
    </xf>
    <xf numFmtId="176" fontId="0" fillId="0" borderId="36" xfId="0" applyBorder="1" applyAlignment="1">
      <alignment horizontal="center" vertical="center"/>
    </xf>
    <xf numFmtId="176" fontId="0" fillId="0" borderId="2" xfId="0" applyFill="1" applyBorder="1" applyAlignment="1">
      <alignment horizontal="center" vertical="center"/>
    </xf>
    <xf numFmtId="176" fontId="0" fillId="0" borderId="37" xfId="0" applyBorder="1" applyAlignment="1">
      <alignment horizontal="center" vertical="center"/>
    </xf>
    <xf numFmtId="176" fontId="0" fillId="0" borderId="38" xfId="0" applyBorder="1" applyAlignment="1">
      <alignment horizontal="center" vertical="center"/>
    </xf>
    <xf numFmtId="176" fontId="0" fillId="0" borderId="39" xfId="0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76" fontId="0" fillId="0" borderId="15" xfId="0" applyFont="1" applyBorder="1" applyAlignment="1">
      <alignment horizontal="center" vertical="center"/>
    </xf>
    <xf numFmtId="176" fontId="0" fillId="0" borderId="3" xfId="0" applyFont="1" applyBorder="1" applyAlignment="1">
      <alignment horizontal="center" vertical="center"/>
    </xf>
    <xf numFmtId="176" fontId="0" fillId="0" borderId="5" xfId="0" applyFont="1" applyBorder="1" applyAlignment="1">
      <alignment horizontal="center" vertical="center"/>
    </xf>
    <xf numFmtId="0" fontId="7" fillId="1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179" fontId="11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10" fillId="0" borderId="40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8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11" borderId="2" xfId="0" applyNumberFormat="1" applyFont="1" applyFill="1" applyBorder="1" applyAlignment="1">
      <alignment horizontal="center" vertical="center" wrapText="1"/>
    </xf>
    <xf numFmtId="183" fontId="0" fillId="4" borderId="1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 applyAlignment="1">
      <alignment horizontal="center" vertical="center"/>
    </xf>
    <xf numFmtId="0" fontId="12" fillId="10" borderId="0" xfId="0" applyNumberFormat="1" applyFont="1" applyFill="1" applyBorder="1" applyAlignment="1">
      <alignment horizontal="center" vertical="center"/>
    </xf>
    <xf numFmtId="0" fontId="9" fillId="6" borderId="2" xfId="0" applyNumberFormat="1" applyFont="1" applyFill="1" applyBorder="1" applyAlignment="1">
      <alignment horizontal="center" vertical="center"/>
    </xf>
    <xf numFmtId="0" fontId="2" fillId="6" borderId="2" xfId="0" applyNumberFormat="1" applyFont="1" applyFill="1" applyBorder="1" applyAlignment="1">
      <alignment horizontal="center" vertical="center"/>
    </xf>
    <xf numFmtId="0" fontId="13" fillId="6" borderId="2" xfId="0" applyNumberFormat="1" applyFont="1" applyFill="1" applyBorder="1" applyAlignment="1">
      <alignment horizontal="center" vertical="center"/>
    </xf>
    <xf numFmtId="0" fontId="14" fillId="10" borderId="3" xfId="0" applyNumberFormat="1" applyFont="1" applyFill="1" applyBorder="1" applyAlignment="1">
      <alignment horizontal="center" vertical="center"/>
    </xf>
    <xf numFmtId="0" fontId="14" fillId="10" borderId="4" xfId="0" applyNumberFormat="1" applyFont="1" applyFill="1" applyBorder="1" applyAlignment="1">
      <alignment horizontal="center" vertical="center"/>
    </xf>
    <xf numFmtId="0" fontId="15" fillId="10" borderId="2" xfId="0" applyNumberFormat="1" applyFont="1" applyFill="1" applyBorder="1" applyAlignment="1">
      <alignment horizontal="center" vertical="center"/>
    </xf>
    <xf numFmtId="0" fontId="4" fillId="10" borderId="2" xfId="0" applyNumberFormat="1" applyFont="1" applyFill="1" applyBorder="1" applyAlignment="1">
      <alignment vertical="center"/>
    </xf>
    <xf numFmtId="0" fontId="16" fillId="6" borderId="2" xfId="0" applyNumberFormat="1" applyFont="1" applyFill="1" applyBorder="1" applyAlignment="1">
      <alignment horizontal="center" vertical="center"/>
    </xf>
    <xf numFmtId="0" fontId="17" fillId="6" borderId="2" xfId="0" applyNumberFormat="1" applyFont="1" applyFill="1" applyBorder="1" applyAlignment="1">
      <alignment horizontal="center" vertical="center"/>
    </xf>
    <xf numFmtId="184" fontId="7" fillId="6" borderId="2" xfId="0" applyNumberFormat="1" applyFont="1" applyFill="1" applyBorder="1" applyAlignment="1">
      <alignment horizontal="center" vertical="center"/>
    </xf>
    <xf numFmtId="0" fontId="18" fillId="6" borderId="2" xfId="0" applyNumberFormat="1" applyFont="1" applyFill="1" applyBorder="1" applyAlignment="1">
      <alignment horizontal="center" vertical="center"/>
    </xf>
    <xf numFmtId="0" fontId="4" fillId="10" borderId="2" xfId="0" applyNumberFormat="1" applyFont="1" applyFill="1" applyBorder="1" applyAlignment="1">
      <alignment horizontal="center" vertical="center"/>
    </xf>
    <xf numFmtId="0" fontId="7" fillId="12" borderId="2" xfId="0" applyNumberFormat="1" applyFont="1" applyFill="1" applyBorder="1" applyAlignment="1">
      <alignment horizontal="center" vertical="center"/>
    </xf>
    <xf numFmtId="0" fontId="19" fillId="10" borderId="2" xfId="0" applyNumberFormat="1" applyFont="1" applyFill="1" applyBorder="1" applyAlignment="1">
      <alignment horizontal="center" vertical="center"/>
    </xf>
    <xf numFmtId="0" fontId="20" fillId="1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0" fontId="18" fillId="3" borderId="2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2" fillId="3" borderId="16" xfId="0" applyNumberFormat="1" applyFont="1" applyFill="1" applyBorder="1" applyAlignment="1">
      <alignment horizontal="center" vertical="center"/>
    </xf>
    <xf numFmtId="0" fontId="20" fillId="3" borderId="16" xfId="0" applyNumberFormat="1" applyFont="1" applyFill="1" applyBorder="1" applyAlignment="1">
      <alignment horizontal="center" vertical="center"/>
    </xf>
    <xf numFmtId="184" fontId="7" fillId="3" borderId="16" xfId="0" applyNumberFormat="1" applyFont="1" applyFill="1" applyBorder="1" applyAlignment="1">
      <alignment horizontal="center" vertical="center"/>
    </xf>
    <xf numFmtId="0" fontId="18" fillId="3" borderId="16" xfId="0" applyNumberFormat="1" applyFont="1" applyFill="1" applyBorder="1" applyAlignment="1">
      <alignment horizontal="center" vertical="center"/>
    </xf>
    <xf numFmtId="0" fontId="18" fillId="4" borderId="2" xfId="0" applyNumberFormat="1" applyFont="1" applyFill="1" applyBorder="1" applyAlignment="1">
      <alignment horizontal="center" vertical="center"/>
    </xf>
    <xf numFmtId="0" fontId="18" fillId="4" borderId="16" xfId="0" applyNumberFormat="1" applyFont="1" applyFill="1" applyBorder="1" applyAlignment="1">
      <alignment horizontal="center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21" fillId="4" borderId="2" xfId="0" applyNumberFormat="1" applyFont="1" applyFill="1" applyBorder="1" applyAlignment="1">
      <alignment horizontal="center" vertical="center" wrapText="1"/>
    </xf>
    <xf numFmtId="184" fontId="7" fillId="4" borderId="2" xfId="0" applyNumberFormat="1" applyFont="1" applyFill="1" applyBorder="1" applyAlignment="1">
      <alignment horizontal="center" vertical="center"/>
    </xf>
    <xf numFmtId="0" fontId="18" fillId="3" borderId="2" xfId="0" applyNumberFormat="1" applyFont="1" applyFill="1" applyBorder="1" applyAlignment="1">
      <alignment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4" fillId="13" borderId="2" xfId="0" applyNumberFormat="1" applyFont="1" applyFill="1" applyBorder="1" applyAlignment="1">
      <alignment horizontal="center" vertical="center"/>
    </xf>
    <xf numFmtId="176" fontId="22" fillId="3" borderId="0" xfId="0" applyFont="1" applyFill="1" applyAlignment="1">
      <alignment horizontal="center" vertical="center"/>
    </xf>
    <xf numFmtId="0" fontId="22" fillId="3" borderId="0" xfId="0" applyNumberFormat="1" applyFont="1" applyFill="1" applyAlignment="1">
      <alignment horizontal="center" vertical="center"/>
    </xf>
    <xf numFmtId="176" fontId="22" fillId="3" borderId="2" xfId="0" applyNumberFormat="1" applyFont="1" applyFill="1" applyBorder="1" applyAlignment="1">
      <alignment horizontal="center" vertical="center"/>
    </xf>
    <xf numFmtId="0" fontId="22" fillId="3" borderId="2" xfId="0" applyNumberFormat="1" applyFont="1" applyFill="1" applyBorder="1" applyAlignment="1">
      <alignment horizontal="center" vertical="center"/>
    </xf>
    <xf numFmtId="176" fontId="22" fillId="2" borderId="2" xfId="0" applyNumberFormat="1" applyFont="1" applyFill="1" applyBorder="1" applyAlignment="1">
      <alignment horizontal="center" vertical="center"/>
    </xf>
    <xf numFmtId="0" fontId="23" fillId="3" borderId="2" xfId="3" applyNumberFormat="1" applyFont="1" applyFill="1" applyBorder="1" applyAlignment="1">
      <alignment horizontal="center" vertical="center" wrapText="1"/>
    </xf>
    <xf numFmtId="10" fontId="23" fillId="3" borderId="2" xfId="3" applyNumberFormat="1" applyFont="1" applyFill="1" applyBorder="1" applyAlignment="1">
      <alignment horizontal="center" vertical="center" wrapText="1"/>
    </xf>
    <xf numFmtId="1" fontId="22" fillId="2" borderId="2" xfId="0" applyNumberFormat="1" applyFont="1" applyFill="1" applyBorder="1" applyAlignment="1">
      <alignment horizontal="center" vertical="center"/>
    </xf>
    <xf numFmtId="176" fontId="22" fillId="2" borderId="2" xfId="0" applyFont="1" applyFill="1" applyBorder="1" applyAlignment="1">
      <alignment horizontal="center" vertical="center"/>
    </xf>
    <xf numFmtId="176" fontId="24" fillId="3" borderId="2" xfId="0" applyNumberFormat="1" applyFont="1" applyFill="1" applyBorder="1" applyAlignment="1">
      <alignment horizontal="center" vertical="center"/>
    </xf>
    <xf numFmtId="0" fontId="24" fillId="3" borderId="2" xfId="0" applyNumberFormat="1" applyFont="1" applyFill="1" applyBorder="1" applyAlignment="1">
      <alignment horizontal="center" vertical="center"/>
    </xf>
    <xf numFmtId="0" fontId="22" fillId="2" borderId="2" xfId="0" applyNumberFormat="1" applyFont="1" applyFill="1" applyBorder="1" applyAlignment="1">
      <alignment horizontal="center" vertical="center"/>
    </xf>
    <xf numFmtId="176" fontId="22" fillId="3" borderId="0" xfId="0" applyFont="1" applyFill="1" applyBorder="1" applyAlignment="1">
      <alignment horizontal="center" vertical="center"/>
    </xf>
    <xf numFmtId="1" fontId="22" fillId="3" borderId="0" xfId="0" applyNumberFormat="1" applyFont="1" applyFill="1" applyBorder="1" applyAlignment="1">
      <alignment horizontal="center" vertical="center"/>
    </xf>
    <xf numFmtId="1" fontId="22" fillId="3" borderId="0" xfId="0" applyNumberFormat="1" applyFont="1" applyFill="1" applyAlignment="1">
      <alignment horizontal="center" vertical="center"/>
    </xf>
    <xf numFmtId="176" fontId="22" fillId="14" borderId="2" xfId="0" applyNumberFormat="1" applyFont="1" applyFill="1" applyBorder="1" applyAlignment="1">
      <alignment horizontal="center" vertical="center"/>
    </xf>
    <xf numFmtId="0" fontId="22" fillId="14" borderId="2" xfId="0" applyNumberFormat="1" applyFont="1" applyFill="1" applyBorder="1" applyAlignment="1">
      <alignment horizontal="center" vertical="center"/>
    </xf>
    <xf numFmtId="176" fontId="22" fillId="15" borderId="2" xfId="0" applyFont="1" applyFill="1" applyBorder="1" applyAlignment="1">
      <alignment horizontal="center" vertical="center"/>
    </xf>
    <xf numFmtId="176" fontId="22" fillId="15" borderId="2" xfId="0" applyNumberFormat="1" applyFont="1" applyFill="1" applyBorder="1" applyAlignment="1">
      <alignment horizontal="center" vertical="center"/>
    </xf>
    <xf numFmtId="0" fontId="22" fillId="15" borderId="2" xfId="0" applyNumberFormat="1" applyFont="1" applyFill="1" applyBorder="1" applyAlignment="1">
      <alignment horizontal="center" vertical="center"/>
    </xf>
    <xf numFmtId="176" fontId="22" fillId="6" borderId="2" xfId="0" applyFont="1" applyFill="1" applyBorder="1" applyAlignment="1">
      <alignment horizontal="center" vertical="center"/>
    </xf>
    <xf numFmtId="176" fontId="22" fillId="6" borderId="2" xfId="0" applyNumberFormat="1" applyFont="1" applyFill="1" applyBorder="1" applyAlignment="1">
      <alignment horizontal="center" vertical="center"/>
    </xf>
    <xf numFmtId="0" fontId="22" fillId="6" borderId="2" xfId="0" applyNumberFormat="1" applyFont="1" applyFill="1" applyBorder="1" applyAlignment="1">
      <alignment horizontal="center" vertical="center"/>
    </xf>
    <xf numFmtId="176" fontId="22" fillId="3" borderId="2" xfId="0" applyFont="1" applyFill="1" applyBorder="1" applyAlignment="1">
      <alignment horizontal="center" vertical="center"/>
    </xf>
    <xf numFmtId="10" fontId="22" fillId="3" borderId="2" xfId="3" applyNumberFormat="1" applyFont="1" applyFill="1" applyBorder="1" applyAlignment="1">
      <alignment horizontal="center" vertical="center"/>
    </xf>
    <xf numFmtId="176" fontId="22" fillId="4" borderId="2" xfId="0" applyNumberFormat="1" applyFont="1" applyFill="1" applyBorder="1" applyAlignment="1">
      <alignment horizontal="center" vertical="center"/>
    </xf>
    <xf numFmtId="1" fontId="22" fillId="6" borderId="2" xfId="0" applyNumberFormat="1" applyFont="1" applyFill="1" applyBorder="1" applyAlignment="1">
      <alignment horizontal="center" vertical="center"/>
    </xf>
    <xf numFmtId="179" fontId="23" fillId="6" borderId="2" xfId="0" applyNumberFormat="1" applyFont="1" applyFill="1" applyBorder="1" applyAlignment="1">
      <alignment horizontal="center" vertical="center" wrapText="1"/>
    </xf>
    <xf numFmtId="1" fontId="22" fillId="4" borderId="2" xfId="0" applyNumberFormat="1" applyFont="1" applyFill="1" applyBorder="1" applyAlignment="1">
      <alignment horizontal="center" vertical="center"/>
    </xf>
    <xf numFmtId="176" fontId="22" fillId="6" borderId="2" xfId="0" applyFont="1" applyFill="1" applyBorder="1" applyAlignment="1">
      <alignment horizontal="center"/>
    </xf>
    <xf numFmtId="178" fontId="22" fillId="6" borderId="2" xfId="0" applyNumberFormat="1" applyFont="1" applyFill="1" applyBorder="1" applyAlignment="1">
      <alignment horizontal="center"/>
    </xf>
    <xf numFmtId="1" fontId="22" fillId="3" borderId="2" xfId="0" applyNumberFormat="1" applyFont="1" applyFill="1" applyBorder="1" applyAlignment="1">
      <alignment horizontal="center" vertical="center"/>
    </xf>
    <xf numFmtId="176" fontId="22" fillId="8" borderId="2" xfId="0" applyNumberFormat="1" applyFont="1" applyFill="1" applyBorder="1" applyAlignment="1">
      <alignment horizontal="center" vertical="center"/>
    </xf>
    <xf numFmtId="1" fontId="22" fillId="8" borderId="2" xfId="0" applyNumberFormat="1" applyFont="1" applyFill="1" applyBorder="1" applyAlignment="1">
      <alignment horizontal="center" vertical="center"/>
    </xf>
    <xf numFmtId="179" fontId="23" fillId="8" borderId="2" xfId="0" applyNumberFormat="1" applyFont="1" applyFill="1" applyBorder="1" applyAlignment="1">
      <alignment horizontal="center" vertical="center" wrapText="1"/>
    </xf>
    <xf numFmtId="176" fontId="22" fillId="8" borderId="2" xfId="0" applyFont="1" applyFill="1" applyBorder="1" applyAlignment="1">
      <alignment horizontal="center" vertical="center"/>
    </xf>
    <xf numFmtId="176" fontId="22" fillId="8" borderId="2" xfId="0" applyFont="1" applyFill="1" applyBorder="1" applyAlignment="1">
      <alignment horizontal="center"/>
    </xf>
    <xf numFmtId="178" fontId="22" fillId="8" borderId="2" xfId="0" applyNumberFormat="1" applyFont="1" applyFill="1" applyBorder="1" applyAlignment="1">
      <alignment horizontal="center"/>
    </xf>
    <xf numFmtId="176" fontId="22" fillId="5" borderId="2" xfId="0" applyNumberFormat="1" applyFont="1" applyFill="1" applyBorder="1" applyAlignment="1">
      <alignment horizontal="center" vertical="center"/>
    </xf>
    <xf numFmtId="1" fontId="22" fillId="5" borderId="2" xfId="0" applyNumberFormat="1" applyFont="1" applyFill="1" applyBorder="1" applyAlignment="1">
      <alignment horizontal="center" vertical="center"/>
    </xf>
    <xf numFmtId="176" fontId="22" fillId="5" borderId="2" xfId="0" applyFont="1" applyFill="1" applyBorder="1" applyAlignment="1">
      <alignment horizontal="center" vertical="center"/>
    </xf>
    <xf numFmtId="176" fontId="22" fillId="16" borderId="2" xfId="0" applyNumberFormat="1" applyFont="1" applyFill="1" applyBorder="1" applyAlignment="1">
      <alignment horizontal="center" vertical="center"/>
    </xf>
    <xf numFmtId="1" fontId="22" fillId="16" borderId="2" xfId="0" applyNumberFormat="1" applyFont="1" applyFill="1" applyBorder="1" applyAlignment="1">
      <alignment horizontal="center" vertical="center"/>
    </xf>
    <xf numFmtId="176" fontId="22" fillId="16" borderId="2" xfId="0" applyFont="1" applyFill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76" fontId="25" fillId="4" borderId="2" xfId="0" applyNumberFormat="1" applyFont="1" applyFill="1" applyBorder="1" applyAlignment="1">
      <alignment horizontal="center" vertical="center"/>
    </xf>
    <xf numFmtId="176" fontId="26" fillId="6" borderId="2" xfId="0" applyNumberFormat="1" applyFont="1" applyFill="1" applyBorder="1" applyAlignment="1">
      <alignment horizontal="center" vertical="center"/>
    </xf>
    <xf numFmtId="176" fontId="25" fillId="17" borderId="2" xfId="0" applyNumberFormat="1" applyFont="1" applyFill="1" applyBorder="1" applyAlignment="1">
      <alignment horizontal="center" vertical="center"/>
    </xf>
    <xf numFmtId="1" fontId="26" fillId="6" borderId="2" xfId="0" applyNumberFormat="1" applyFont="1" applyFill="1" applyBorder="1" applyAlignment="1">
      <alignment horizontal="center" vertical="center"/>
    </xf>
    <xf numFmtId="176" fontId="25" fillId="18" borderId="2" xfId="0" applyNumberFormat="1" applyFont="1" applyFill="1" applyBorder="1" applyAlignment="1">
      <alignment horizontal="center" vertical="center"/>
    </xf>
    <xf numFmtId="176" fontId="10" fillId="18" borderId="2" xfId="0" applyNumberFormat="1" applyFont="1" applyFill="1" applyBorder="1" applyAlignment="1">
      <alignment horizontal="center" vertical="center"/>
    </xf>
    <xf numFmtId="176" fontId="10" fillId="4" borderId="2" xfId="0" applyNumberFormat="1" applyFont="1" applyFill="1" applyBorder="1" applyAlignment="1">
      <alignment horizontal="center" vertical="center"/>
    </xf>
    <xf numFmtId="176" fontId="27" fillId="0" borderId="0" xfId="0" applyNumberFormat="1" applyFont="1" applyAlignment="1">
      <alignment horizontal="center" vertical="center"/>
    </xf>
    <xf numFmtId="176" fontId="10" fillId="8" borderId="2" xfId="0" applyNumberFormat="1" applyFont="1" applyFill="1" applyBorder="1" applyAlignment="1">
      <alignment horizontal="center" vertical="center"/>
    </xf>
    <xf numFmtId="176" fontId="25" fillId="8" borderId="2" xfId="0" applyNumberFormat="1" applyFont="1" applyFill="1" applyBorder="1" applyAlignment="1">
      <alignment horizontal="center" vertical="center"/>
    </xf>
    <xf numFmtId="176" fontId="25" fillId="11" borderId="2" xfId="0" applyNumberFormat="1" applyFont="1" applyFill="1" applyBorder="1" applyAlignment="1">
      <alignment horizontal="center" vertical="center"/>
    </xf>
    <xf numFmtId="176" fontId="22" fillId="0" borderId="0" xfId="0" applyFont="1" applyAlignment="1">
      <alignment horizontal="center" vertical="center"/>
    </xf>
    <xf numFmtId="176" fontId="28" fillId="3" borderId="2" xfId="0" applyNumberFormat="1" applyFont="1" applyFill="1" applyBorder="1" applyAlignment="1">
      <alignment horizontal="center" vertical="center"/>
    </xf>
    <xf numFmtId="176" fontId="28" fillId="0" borderId="2" xfId="0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xcel Built-in Normal" xfId="49"/>
    <cellStyle name="常规 10 2 2 2 2" xfId="50"/>
    <cellStyle name="常规 15" xfId="51"/>
    <cellStyle name="常规 195" xfId="52"/>
    <cellStyle name="货币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210185</xdr:colOff>
      <xdr:row>45</xdr:row>
      <xdr:rowOff>170815</xdr:rowOff>
    </xdr:from>
    <xdr:to>
      <xdr:col>17</xdr:col>
      <xdr:colOff>233680</xdr:colOff>
      <xdr:row>64</xdr:row>
      <xdr:rowOff>5080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773535" y="10594975"/>
          <a:ext cx="6919595" cy="4467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F9" sqref="F9"/>
    </sheetView>
  </sheetViews>
  <sheetFormatPr defaultColWidth="9" defaultRowHeight="12"/>
  <cols>
    <col min="1" max="1" width="10.6296296296296" style="223" customWidth="1"/>
    <col min="2" max="2" width="13.25" style="223" customWidth="1"/>
    <col min="3" max="3" width="11.1296296296296" style="223" customWidth="1"/>
    <col min="4" max="4" width="14.6296296296296" style="223" customWidth="1"/>
    <col min="5" max="5" width="12.1296296296296" style="223" customWidth="1"/>
    <col min="6" max="6" width="13.3796296296296" style="223" customWidth="1"/>
    <col min="7" max="10" width="6.75" style="223" customWidth="1"/>
    <col min="11" max="16384" width="9" style="223"/>
  </cols>
  <sheetData>
    <row r="1" spans="1:10">
      <c r="A1" s="169" t="s">
        <v>0</v>
      </c>
      <c r="B1" s="169" t="s">
        <v>1</v>
      </c>
      <c r="C1" s="169" t="s">
        <v>2</v>
      </c>
      <c r="D1" s="169" t="s">
        <v>3</v>
      </c>
      <c r="E1" s="169" t="s">
        <v>4</v>
      </c>
      <c r="F1" s="169" t="s">
        <v>5</v>
      </c>
      <c r="G1" s="169" t="s">
        <v>6</v>
      </c>
      <c r="H1" s="169" t="s">
        <v>7</v>
      </c>
      <c r="I1" s="169" t="s">
        <v>8</v>
      </c>
      <c r="J1" s="169" t="s">
        <v>9</v>
      </c>
    </row>
    <row r="2" spans="1:10">
      <c r="A2" s="169" t="s">
        <v>10</v>
      </c>
      <c r="B2" s="169" t="s">
        <v>11</v>
      </c>
      <c r="C2" s="169">
        <v>650</v>
      </c>
      <c r="D2" s="169">
        <v>646.8</v>
      </c>
      <c r="E2" s="169" t="s">
        <v>12</v>
      </c>
      <c r="F2" s="169" t="s">
        <v>13</v>
      </c>
      <c r="G2" s="169" t="s">
        <v>14</v>
      </c>
      <c r="H2" s="169">
        <v>50.02</v>
      </c>
      <c r="I2" s="169" t="s">
        <v>14</v>
      </c>
      <c r="J2" s="169">
        <v>5.83</v>
      </c>
    </row>
    <row r="3" spans="1:10">
      <c r="A3" s="169" t="s">
        <v>15</v>
      </c>
      <c r="B3" s="169" t="s">
        <v>16</v>
      </c>
      <c r="C3" s="169">
        <v>294.1</v>
      </c>
      <c r="D3" s="169">
        <v>288.5</v>
      </c>
      <c r="E3" s="169" t="s">
        <v>17</v>
      </c>
      <c r="F3" s="169" t="s">
        <v>13</v>
      </c>
      <c r="G3" s="169" t="s">
        <v>14</v>
      </c>
      <c r="H3" s="169">
        <v>45.706</v>
      </c>
      <c r="I3" s="169" t="s">
        <v>14</v>
      </c>
      <c r="J3" s="169">
        <v>7.36</v>
      </c>
    </row>
    <row r="4" spans="1:10">
      <c r="A4" s="169" t="s">
        <v>15</v>
      </c>
      <c r="B4" s="169" t="s">
        <v>18</v>
      </c>
      <c r="C4" s="169">
        <v>721</v>
      </c>
      <c r="D4" s="169">
        <v>714.2</v>
      </c>
      <c r="E4" s="169" t="s">
        <v>17</v>
      </c>
      <c r="F4" s="169" t="s">
        <v>13</v>
      </c>
      <c r="G4" s="169" t="s">
        <v>14</v>
      </c>
      <c r="H4" s="169">
        <v>52.376</v>
      </c>
      <c r="I4" s="169" t="s">
        <v>14</v>
      </c>
      <c r="J4" s="169">
        <v>7.288</v>
      </c>
    </row>
    <row r="5" spans="1:10">
      <c r="A5" s="169" t="s">
        <v>15</v>
      </c>
      <c r="B5" s="169" t="s">
        <v>19</v>
      </c>
      <c r="C5" s="169">
        <v>356.4</v>
      </c>
      <c r="D5" s="169">
        <v>374.6</v>
      </c>
      <c r="E5" s="169" t="s">
        <v>17</v>
      </c>
      <c r="F5" s="169" t="s">
        <v>13</v>
      </c>
      <c r="G5" s="169" t="s">
        <v>14</v>
      </c>
      <c r="H5" s="169">
        <v>57.688</v>
      </c>
      <c r="I5" s="169" t="s">
        <v>14</v>
      </c>
      <c r="J5" s="169">
        <v>7.068</v>
      </c>
    </row>
    <row r="6" spans="1:10">
      <c r="A6" s="169" t="s">
        <v>15</v>
      </c>
      <c r="B6" s="169" t="s">
        <v>20</v>
      </c>
      <c r="C6" s="169">
        <v>758</v>
      </c>
      <c r="D6" s="169">
        <v>753.2</v>
      </c>
      <c r="E6" s="169" t="s">
        <v>17</v>
      </c>
      <c r="F6" s="169" t="s">
        <v>13</v>
      </c>
      <c r="G6" s="169" t="s">
        <v>14</v>
      </c>
      <c r="H6" s="169">
        <v>58.751</v>
      </c>
      <c r="I6" s="169" t="s">
        <v>14</v>
      </c>
      <c r="J6" s="169">
        <v>7.155</v>
      </c>
    </row>
    <row r="7" spans="1:10">
      <c r="A7" s="169" t="s">
        <v>15</v>
      </c>
      <c r="B7" s="169" t="s">
        <v>21</v>
      </c>
      <c r="C7" s="169">
        <v>661</v>
      </c>
      <c r="D7" s="169">
        <v>654.4</v>
      </c>
      <c r="E7" s="169" t="s">
        <v>17</v>
      </c>
      <c r="F7" s="169" t="s">
        <v>13</v>
      </c>
      <c r="G7" s="169" t="s">
        <v>14</v>
      </c>
      <c r="H7" s="169">
        <v>59.869</v>
      </c>
      <c r="I7" s="169" t="s">
        <v>14</v>
      </c>
      <c r="J7" s="169">
        <v>7.018</v>
      </c>
    </row>
    <row r="8" spans="1:10">
      <c r="A8" s="169" t="s">
        <v>15</v>
      </c>
      <c r="B8" s="169" t="s">
        <v>22</v>
      </c>
      <c r="C8" s="169">
        <v>674</v>
      </c>
      <c r="D8" s="169">
        <v>613.8</v>
      </c>
      <c r="E8" s="169" t="s">
        <v>17</v>
      </c>
      <c r="F8" s="169" t="s">
        <v>13</v>
      </c>
      <c r="G8" s="169" t="s">
        <v>14</v>
      </c>
      <c r="H8" s="169">
        <v>60.095</v>
      </c>
      <c r="I8" s="169" t="s">
        <v>14</v>
      </c>
      <c r="J8" s="169">
        <v>6.936</v>
      </c>
    </row>
    <row r="9" spans="1:10">
      <c r="A9" s="169" t="s">
        <v>15</v>
      </c>
      <c r="B9" s="169" t="s">
        <v>23</v>
      </c>
      <c r="C9" s="169">
        <v>1001</v>
      </c>
      <c r="D9" s="169">
        <v>1004.1</v>
      </c>
      <c r="E9" s="169" t="s">
        <v>17</v>
      </c>
      <c r="F9" s="169" t="s">
        <v>13</v>
      </c>
      <c r="G9" s="169" t="s">
        <v>14</v>
      </c>
      <c r="H9" s="169">
        <v>59.773</v>
      </c>
      <c r="I9" s="169" t="s">
        <v>14</v>
      </c>
      <c r="J9" s="169">
        <v>7.117</v>
      </c>
    </row>
    <row r="10" spans="1:10">
      <c r="A10" s="169" t="s">
        <v>15</v>
      </c>
      <c r="B10" s="169" t="s">
        <v>24</v>
      </c>
      <c r="C10" s="169">
        <v>997</v>
      </c>
      <c r="D10" s="169">
        <v>992.2</v>
      </c>
      <c r="E10" s="169" t="s">
        <v>17</v>
      </c>
      <c r="F10" s="169" t="s">
        <v>13</v>
      </c>
      <c r="G10" s="169" t="s">
        <v>14</v>
      </c>
      <c r="H10" s="169">
        <v>57.871</v>
      </c>
      <c r="I10" s="169" t="s">
        <v>14</v>
      </c>
      <c r="J10" s="169">
        <v>7.302</v>
      </c>
    </row>
    <row r="11" spans="1:10">
      <c r="A11" s="169" t="s">
        <v>15</v>
      </c>
      <c r="B11" s="169" t="s">
        <v>25</v>
      </c>
      <c r="C11" s="169">
        <v>548.5</v>
      </c>
      <c r="D11" s="169">
        <v>546</v>
      </c>
      <c r="E11" s="169" t="s">
        <v>26</v>
      </c>
      <c r="F11" s="169" t="s">
        <v>13</v>
      </c>
      <c r="G11" s="169" t="s">
        <v>14</v>
      </c>
      <c r="H11" s="169">
        <v>59.065</v>
      </c>
      <c r="I11" s="169" t="s">
        <v>14</v>
      </c>
      <c r="J11" s="169">
        <v>7.391</v>
      </c>
    </row>
    <row r="12" spans="1:10">
      <c r="A12" s="169" t="s">
        <v>15</v>
      </c>
      <c r="B12" s="169" t="s">
        <v>27</v>
      </c>
      <c r="C12" s="169">
        <v>643</v>
      </c>
      <c r="D12" s="169">
        <v>638.3</v>
      </c>
      <c r="E12" s="169" t="s">
        <v>26</v>
      </c>
      <c r="F12" s="169" t="s">
        <v>13</v>
      </c>
      <c r="G12" s="169" t="s">
        <v>14</v>
      </c>
      <c r="H12" s="169">
        <v>59.929</v>
      </c>
      <c r="I12" s="169" t="s">
        <v>14</v>
      </c>
      <c r="J12" s="169">
        <v>7.364</v>
      </c>
    </row>
    <row r="13" spans="1:10">
      <c r="A13" s="169" t="s">
        <v>15</v>
      </c>
      <c r="B13" s="169" t="s">
        <v>28</v>
      </c>
      <c r="C13" s="169">
        <v>1124.7</v>
      </c>
      <c r="D13" s="169">
        <v>1126.5</v>
      </c>
      <c r="E13" s="169" t="s">
        <v>26</v>
      </c>
      <c r="F13" s="169" t="s">
        <v>13</v>
      </c>
      <c r="G13" s="169" t="s">
        <v>14</v>
      </c>
      <c r="H13" s="169">
        <v>60.365</v>
      </c>
      <c r="I13" s="169" t="s">
        <v>14</v>
      </c>
      <c r="J13" s="169">
        <v>7.475</v>
      </c>
    </row>
    <row r="14" spans="1:10">
      <c r="A14" s="169" t="s">
        <v>15</v>
      </c>
      <c r="B14" s="169" t="s">
        <v>29</v>
      </c>
      <c r="C14" s="169">
        <v>969.6</v>
      </c>
      <c r="D14" s="169">
        <v>965</v>
      </c>
      <c r="E14" s="169" t="s">
        <v>26</v>
      </c>
      <c r="F14" s="169" t="s">
        <v>13</v>
      </c>
      <c r="G14" s="169" t="s">
        <v>14</v>
      </c>
      <c r="H14" s="169">
        <v>59.781</v>
      </c>
      <c r="I14" s="169" t="s">
        <v>14</v>
      </c>
      <c r="J14" s="169">
        <v>7.487</v>
      </c>
    </row>
    <row r="15" spans="1:10">
      <c r="A15" s="169" t="s">
        <v>15</v>
      </c>
      <c r="B15" s="169" t="s">
        <v>30</v>
      </c>
      <c r="C15" s="169">
        <v>707</v>
      </c>
      <c r="D15" s="169">
        <v>705.3</v>
      </c>
      <c r="E15" s="169" t="s">
        <v>31</v>
      </c>
      <c r="F15" s="169" t="s">
        <v>13</v>
      </c>
      <c r="G15" s="169" t="s">
        <v>14</v>
      </c>
      <c r="H15" s="169">
        <v>60.062</v>
      </c>
      <c r="I15" s="169" t="s">
        <v>14</v>
      </c>
      <c r="J15" s="169">
        <v>6.98</v>
      </c>
    </row>
    <row r="16" spans="1:10">
      <c r="A16" s="169" t="s">
        <v>15</v>
      </c>
      <c r="B16" s="169" t="s">
        <v>32</v>
      </c>
      <c r="C16" s="169">
        <v>988.4</v>
      </c>
      <c r="D16" s="169">
        <v>984.3</v>
      </c>
      <c r="E16" s="169" t="s">
        <v>31</v>
      </c>
      <c r="F16" s="169" t="s">
        <v>13</v>
      </c>
      <c r="G16" s="169" t="s">
        <v>14</v>
      </c>
      <c r="H16" s="169">
        <v>60.232</v>
      </c>
      <c r="I16" s="169" t="s">
        <v>14</v>
      </c>
      <c r="J16" s="169">
        <v>7.024</v>
      </c>
    </row>
    <row r="17" spans="1:10">
      <c r="A17" s="169" t="s">
        <v>15</v>
      </c>
      <c r="B17" s="169" t="s">
        <v>33</v>
      </c>
      <c r="C17" s="169">
        <v>410</v>
      </c>
      <c r="D17" s="169">
        <v>409</v>
      </c>
      <c r="E17" s="169" t="s">
        <v>34</v>
      </c>
      <c r="F17" s="169" t="s">
        <v>13</v>
      </c>
      <c r="G17" s="169" t="s">
        <v>14</v>
      </c>
      <c r="H17" s="169">
        <v>60.81</v>
      </c>
      <c r="I17" s="169" t="s">
        <v>14</v>
      </c>
      <c r="J17" s="169">
        <v>7.223</v>
      </c>
    </row>
    <row r="18" spans="1:10">
      <c r="A18" s="169" t="s">
        <v>35</v>
      </c>
      <c r="B18" s="169">
        <v>1</v>
      </c>
      <c r="C18" s="169">
        <v>1046</v>
      </c>
      <c r="D18" s="169">
        <v>1043.5</v>
      </c>
      <c r="E18" s="169" t="s">
        <v>36</v>
      </c>
      <c r="F18" s="169" t="s">
        <v>13</v>
      </c>
      <c r="G18" s="169" t="s">
        <v>14</v>
      </c>
      <c r="H18" s="169">
        <v>60.79</v>
      </c>
      <c r="I18" s="169" t="s">
        <v>14</v>
      </c>
      <c r="J18" s="169">
        <v>7.277</v>
      </c>
    </row>
    <row r="19" spans="1:10">
      <c r="A19" s="169" t="s">
        <v>35</v>
      </c>
      <c r="B19" s="169">
        <v>2</v>
      </c>
      <c r="C19" s="169">
        <v>890.6</v>
      </c>
      <c r="D19" s="169">
        <v>889.5</v>
      </c>
      <c r="E19" s="169" t="s">
        <v>36</v>
      </c>
      <c r="F19" s="169" t="s">
        <v>13</v>
      </c>
      <c r="G19" s="169" t="s">
        <v>14</v>
      </c>
      <c r="H19" s="169">
        <v>60.61</v>
      </c>
      <c r="I19" s="169" t="s">
        <v>14</v>
      </c>
      <c r="J19" s="169">
        <v>7.387</v>
      </c>
    </row>
    <row r="20" spans="1:10">
      <c r="A20" s="169" t="s">
        <v>35</v>
      </c>
      <c r="B20" s="169">
        <v>3</v>
      </c>
      <c r="C20" s="169">
        <v>505.3</v>
      </c>
      <c r="D20" s="169">
        <v>504.8</v>
      </c>
      <c r="E20" s="169" t="s">
        <v>36</v>
      </c>
      <c r="F20" s="169" t="s">
        <v>13</v>
      </c>
      <c r="G20" s="169" t="s">
        <v>14</v>
      </c>
      <c r="H20" s="169">
        <v>58.29</v>
      </c>
      <c r="I20" s="169" t="s">
        <v>14</v>
      </c>
      <c r="J20" s="169">
        <v>7.496</v>
      </c>
    </row>
    <row r="21" spans="1:10">
      <c r="A21" s="169" t="s">
        <v>35</v>
      </c>
      <c r="B21" s="169">
        <v>4</v>
      </c>
      <c r="C21" s="169">
        <v>635.2</v>
      </c>
      <c r="D21" s="169">
        <v>632.2</v>
      </c>
      <c r="E21" s="169" t="s">
        <v>37</v>
      </c>
      <c r="F21" s="169" t="s">
        <v>13</v>
      </c>
      <c r="G21" s="169" t="s">
        <v>14</v>
      </c>
      <c r="H21" s="169">
        <v>60.354</v>
      </c>
      <c r="I21" s="169" t="s">
        <v>14</v>
      </c>
      <c r="J21" s="169">
        <v>7.152</v>
      </c>
    </row>
    <row r="22" spans="1:10">
      <c r="A22" s="169" t="s">
        <v>35</v>
      </c>
      <c r="B22" s="169">
        <v>5</v>
      </c>
      <c r="C22" s="169">
        <v>411.4</v>
      </c>
      <c r="D22" s="169">
        <v>410.8</v>
      </c>
      <c r="E22" s="169" t="s">
        <v>37</v>
      </c>
      <c r="F22" s="169" t="s">
        <v>13</v>
      </c>
      <c r="G22" s="169" t="s">
        <v>14</v>
      </c>
      <c r="H22" s="169">
        <v>60.578</v>
      </c>
      <c r="I22" s="169" t="s">
        <v>14</v>
      </c>
      <c r="J22" s="169">
        <v>7.346</v>
      </c>
    </row>
    <row r="23" spans="1:10">
      <c r="A23" s="169" t="s">
        <v>38</v>
      </c>
      <c r="B23" s="169" t="s">
        <v>39</v>
      </c>
      <c r="C23" s="169">
        <v>932.5</v>
      </c>
      <c r="D23" s="169">
        <v>939</v>
      </c>
      <c r="E23" s="169" t="s">
        <v>40</v>
      </c>
      <c r="F23" s="169" t="s">
        <v>13</v>
      </c>
      <c r="G23" s="169" t="s">
        <v>14</v>
      </c>
      <c r="H23" s="169">
        <v>61.09</v>
      </c>
      <c r="I23" s="169" t="s">
        <v>14</v>
      </c>
      <c r="J23" s="169">
        <v>7.295</v>
      </c>
    </row>
    <row r="24" spans="1:10">
      <c r="A24" s="169" t="s">
        <v>38</v>
      </c>
      <c r="B24" s="169" t="s">
        <v>41</v>
      </c>
      <c r="C24" s="169">
        <v>468</v>
      </c>
      <c r="D24" s="169">
        <v>465.4</v>
      </c>
      <c r="E24" s="169" t="s">
        <v>40</v>
      </c>
      <c r="F24" s="169" t="s">
        <v>13</v>
      </c>
      <c r="G24" s="169" t="s">
        <v>14</v>
      </c>
      <c r="H24" s="169">
        <v>60.44</v>
      </c>
      <c r="I24" s="169" t="s">
        <v>14</v>
      </c>
      <c r="J24" s="169">
        <v>7.178</v>
      </c>
    </row>
    <row r="25" spans="1:10">
      <c r="A25" s="169" t="s">
        <v>38</v>
      </c>
      <c r="B25" s="169" t="s">
        <v>42</v>
      </c>
      <c r="C25" s="169">
        <v>1349</v>
      </c>
      <c r="D25" s="169">
        <v>1348.8</v>
      </c>
      <c r="E25" s="169" t="s">
        <v>40</v>
      </c>
      <c r="F25" s="169" t="s">
        <v>13</v>
      </c>
      <c r="G25" s="169" t="s">
        <v>14</v>
      </c>
      <c r="H25" s="169">
        <v>61.16</v>
      </c>
      <c r="I25" s="169" t="s">
        <v>14</v>
      </c>
      <c r="J25" s="169">
        <v>7.293</v>
      </c>
    </row>
    <row r="26" spans="1:10">
      <c r="A26" s="169" t="s">
        <v>38</v>
      </c>
      <c r="B26" s="169" t="s">
        <v>43</v>
      </c>
      <c r="C26" s="169">
        <v>1556.9</v>
      </c>
      <c r="D26" s="169">
        <v>1556.5</v>
      </c>
      <c r="E26" s="169" t="s">
        <v>40</v>
      </c>
      <c r="F26" s="169" t="s">
        <v>13</v>
      </c>
      <c r="G26" s="169" t="s">
        <v>14</v>
      </c>
      <c r="H26" s="169">
        <v>61.19</v>
      </c>
      <c r="I26" s="169" t="s">
        <v>14</v>
      </c>
      <c r="J26" s="169">
        <v>7.28</v>
      </c>
    </row>
    <row r="27" spans="1:10">
      <c r="A27" s="169" t="s">
        <v>38</v>
      </c>
      <c r="B27" s="169" t="s">
        <v>44</v>
      </c>
      <c r="C27" s="169">
        <v>808.9</v>
      </c>
      <c r="D27" s="169">
        <v>910.5</v>
      </c>
      <c r="E27" s="169" t="s">
        <v>26</v>
      </c>
      <c r="F27" s="169" t="s">
        <v>13</v>
      </c>
      <c r="G27" s="169" t="s">
        <v>14</v>
      </c>
      <c r="H27" s="169">
        <v>60.229</v>
      </c>
      <c r="I27" s="169" t="s">
        <v>14</v>
      </c>
      <c r="J27" s="169">
        <v>7.27</v>
      </c>
    </row>
    <row r="28" spans="1:10">
      <c r="A28" s="169" t="s">
        <v>38</v>
      </c>
      <c r="B28" s="169" t="s">
        <v>45</v>
      </c>
      <c r="C28" s="169">
        <v>885</v>
      </c>
      <c r="D28" s="169">
        <v>781</v>
      </c>
      <c r="E28" s="169" t="s">
        <v>26</v>
      </c>
      <c r="F28" s="169" t="s">
        <v>13</v>
      </c>
      <c r="G28" s="169" t="s">
        <v>14</v>
      </c>
      <c r="H28" s="169">
        <v>59.493</v>
      </c>
      <c r="I28" s="169" t="s">
        <v>14</v>
      </c>
      <c r="J28" s="169">
        <v>7.159</v>
      </c>
    </row>
    <row r="29" spans="1:10">
      <c r="A29" s="169"/>
      <c r="B29" s="224" t="s">
        <v>46</v>
      </c>
      <c r="C29" s="225">
        <f>SUM(C2:C28)</f>
        <v>20992.5</v>
      </c>
      <c r="D29" s="225">
        <f>SUM(D2:D28)</f>
        <v>20898.2</v>
      </c>
      <c r="E29" s="169"/>
      <c r="F29" s="169"/>
      <c r="G29" s="169"/>
      <c r="H29" s="169"/>
      <c r="I29" s="169"/>
      <c r="J29" s="169"/>
    </row>
  </sheetData>
  <dataValidations count="1">
    <dataValidation type="list" allowBlank="1" showInputMessage="1" showErrorMessage="1" sqref="G1:I2">
      <formula1>#REF!</formula1>
    </dataValidation>
  </dataValidations>
  <printOptions horizontalCentered="1"/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F9" sqref="F9"/>
    </sheetView>
  </sheetViews>
  <sheetFormatPr defaultColWidth="9" defaultRowHeight="15.6"/>
  <cols>
    <col min="1" max="5" width="20.25" style="1" customWidth="1"/>
    <col min="6" max="16384" width="9" style="1"/>
  </cols>
  <sheetData>
    <row r="1" ht="21.75" customHeight="1" spans="1:10">
      <c r="A1" s="2" t="s">
        <v>349</v>
      </c>
      <c r="B1" s="3" t="s">
        <v>282</v>
      </c>
      <c r="C1" s="3" t="s">
        <v>169</v>
      </c>
      <c r="D1" s="3" t="s">
        <v>283</v>
      </c>
      <c r="E1" s="3" t="s">
        <v>151</v>
      </c>
      <c r="F1" s="4"/>
      <c r="G1" s="4"/>
      <c r="H1" s="4" t="s">
        <v>7</v>
      </c>
      <c r="I1" s="4" t="s">
        <v>350</v>
      </c>
      <c r="J1" s="5" t="s">
        <v>9</v>
      </c>
    </row>
    <row r="2" ht="21.75" customHeight="1" spans="1:10">
      <c r="A2" s="6" t="s">
        <v>88</v>
      </c>
      <c r="B2" s="6" t="s">
        <v>89</v>
      </c>
      <c r="C2" s="6" t="s">
        <v>143</v>
      </c>
      <c r="D2" s="7">
        <v>682.2</v>
      </c>
      <c r="E2" s="6"/>
      <c r="F2" s="8">
        <v>45728</v>
      </c>
      <c r="G2" s="9" t="s">
        <v>284</v>
      </c>
      <c r="H2" s="10">
        <v>59.385</v>
      </c>
      <c r="I2" s="11">
        <v>0.256</v>
      </c>
      <c r="J2" s="10">
        <v>7.096</v>
      </c>
    </row>
    <row r="3" ht="21.75" customHeight="1" spans="1:10">
      <c r="A3" s="6" t="s">
        <v>88</v>
      </c>
      <c r="B3" s="6" t="s">
        <v>91</v>
      </c>
      <c r="C3" s="6" t="s">
        <v>17</v>
      </c>
      <c r="D3" s="7">
        <v>467.8</v>
      </c>
      <c r="E3" s="6"/>
      <c r="F3" s="8">
        <v>45728</v>
      </c>
      <c r="G3" s="9" t="s">
        <v>287</v>
      </c>
      <c r="H3" s="10">
        <v>58.027</v>
      </c>
      <c r="I3" s="11">
        <v>0.475</v>
      </c>
      <c r="J3" s="10">
        <v>6.948</v>
      </c>
    </row>
    <row r="4" ht="21.75" customHeight="1" spans="1:10">
      <c r="A4" s="6" t="s">
        <v>88</v>
      </c>
      <c r="B4" s="6" t="s">
        <v>92</v>
      </c>
      <c r="C4" s="6" t="s">
        <v>26</v>
      </c>
      <c r="D4" s="7">
        <v>1316.8</v>
      </c>
      <c r="E4" s="6"/>
      <c r="F4" s="8">
        <v>45728</v>
      </c>
      <c r="G4" s="9" t="s">
        <v>288</v>
      </c>
      <c r="H4" s="12">
        <v>58.192</v>
      </c>
      <c r="I4" s="13">
        <v>0.56</v>
      </c>
      <c r="J4" s="12">
        <v>7.092</v>
      </c>
    </row>
    <row r="5" ht="21.75" customHeight="1" spans="1:10">
      <c r="A5" s="6" t="s">
        <v>88</v>
      </c>
      <c r="B5" s="6" t="s">
        <v>94</v>
      </c>
      <c r="C5" s="6" t="s">
        <v>26</v>
      </c>
      <c r="D5" s="7">
        <v>1111.8</v>
      </c>
      <c r="E5" s="6"/>
      <c r="F5" s="8">
        <v>45728</v>
      </c>
      <c r="G5" s="9" t="s">
        <v>289</v>
      </c>
      <c r="H5" s="10">
        <v>57.186</v>
      </c>
      <c r="I5" s="11">
        <v>0.896</v>
      </c>
      <c r="J5" s="10">
        <v>7.451</v>
      </c>
    </row>
    <row r="6" ht="21.75" customHeight="1" spans="1:10">
      <c r="A6" s="6" t="s">
        <v>88</v>
      </c>
      <c r="B6" s="6" t="s">
        <v>96</v>
      </c>
      <c r="C6" s="6" t="s">
        <v>143</v>
      </c>
      <c r="D6" s="7">
        <v>783.6</v>
      </c>
      <c r="E6" s="6"/>
      <c r="F6" s="8">
        <v>45728</v>
      </c>
      <c r="G6" s="9" t="s">
        <v>291</v>
      </c>
      <c r="H6" s="10">
        <v>59.391</v>
      </c>
      <c r="I6" s="14" t="s">
        <v>14</v>
      </c>
      <c r="J6" s="10">
        <v>7.212</v>
      </c>
    </row>
    <row r="7" ht="21.75" customHeight="1" spans="1:10">
      <c r="A7" s="6" t="s">
        <v>88</v>
      </c>
      <c r="B7" s="6" t="s">
        <v>98</v>
      </c>
      <c r="C7" s="6" t="s">
        <v>143</v>
      </c>
      <c r="D7" s="7">
        <v>661.2</v>
      </c>
      <c r="E7" s="6"/>
      <c r="F7" s="8">
        <v>45728</v>
      </c>
      <c r="G7" s="9" t="s">
        <v>234</v>
      </c>
      <c r="H7" s="10">
        <v>59.342</v>
      </c>
      <c r="I7" s="11">
        <v>0.334</v>
      </c>
      <c r="J7" s="10">
        <v>7.114</v>
      </c>
    </row>
    <row r="8" ht="21.75" customHeight="1" spans="1:10">
      <c r="A8" s="6" t="s">
        <v>88</v>
      </c>
      <c r="B8" s="6" t="s">
        <v>100</v>
      </c>
      <c r="C8" s="6" t="s">
        <v>26</v>
      </c>
      <c r="D8" s="7">
        <v>925.6</v>
      </c>
      <c r="E8" s="6"/>
      <c r="F8" s="15"/>
    </row>
    <row r="9" ht="21.75" customHeight="1" spans="1:10">
      <c r="A9" s="6" t="s">
        <v>88</v>
      </c>
      <c r="B9" s="6" t="s">
        <v>102</v>
      </c>
      <c r="C9" s="6" t="s">
        <v>143</v>
      </c>
      <c r="D9" s="7">
        <v>1320</v>
      </c>
      <c r="E9" s="6" t="s">
        <v>351</v>
      </c>
      <c r="F9" s="15"/>
    </row>
    <row r="10" ht="21.75" customHeight="1" spans="1:10">
      <c r="A10" s="6" t="s">
        <v>88</v>
      </c>
      <c r="B10" s="6" t="s">
        <v>104</v>
      </c>
      <c r="C10" s="6" t="s">
        <v>17</v>
      </c>
      <c r="D10" s="7">
        <v>647</v>
      </c>
      <c r="E10" s="6"/>
      <c r="F10" s="15"/>
    </row>
    <row r="11" ht="21.75" customHeight="1" spans="1:10">
      <c r="A11" s="6" t="s">
        <v>88</v>
      </c>
      <c r="B11" s="6" t="s">
        <v>105</v>
      </c>
      <c r="C11" s="6" t="s">
        <v>143</v>
      </c>
      <c r="D11" s="7">
        <v>1215</v>
      </c>
      <c r="E11" s="6" t="s">
        <v>351</v>
      </c>
      <c r="F11" s="15"/>
    </row>
    <row r="12" ht="21.75" customHeight="1" spans="1:10">
      <c r="A12" s="6" t="s">
        <v>88</v>
      </c>
      <c r="B12" s="6" t="s">
        <v>106</v>
      </c>
      <c r="C12" s="6" t="s">
        <v>17</v>
      </c>
      <c r="D12" s="7">
        <v>870.3</v>
      </c>
      <c r="E12" s="6"/>
      <c r="F12" s="15"/>
      <c r="G12" s="16"/>
    </row>
    <row r="13" ht="21.75" customHeight="1" spans="1:10">
      <c r="A13" s="6" t="s">
        <v>88</v>
      </c>
      <c r="B13" s="6" t="s">
        <v>107</v>
      </c>
      <c r="C13" s="6" t="s">
        <v>26</v>
      </c>
      <c r="D13" s="7">
        <v>548.6</v>
      </c>
      <c r="E13" s="6"/>
      <c r="F13" s="15"/>
      <c r="G13" s="16"/>
    </row>
    <row r="14" ht="21.75" customHeight="1" spans="1:10">
      <c r="A14" s="6" t="s">
        <v>88</v>
      </c>
      <c r="B14" s="6" t="s">
        <v>108</v>
      </c>
      <c r="C14" s="6" t="s">
        <v>55</v>
      </c>
      <c r="D14" s="7">
        <v>945</v>
      </c>
      <c r="E14" s="6"/>
      <c r="F14" s="15"/>
      <c r="G14" s="16"/>
    </row>
    <row r="15" ht="21.75" customHeight="1" spans="1:10">
      <c r="A15" s="17" t="s">
        <v>114</v>
      </c>
      <c r="B15" s="17"/>
      <c r="C15" s="17" t="s">
        <v>290</v>
      </c>
      <c r="D15" s="18">
        <v>680</v>
      </c>
      <c r="E15" s="17"/>
      <c r="F15" s="15"/>
      <c r="G15" s="16"/>
    </row>
    <row r="16" ht="21.75" customHeight="1" spans="1:10">
      <c r="A16" s="17" t="s">
        <v>114</v>
      </c>
      <c r="B16" s="17"/>
      <c r="C16" s="17" t="s">
        <v>37</v>
      </c>
      <c r="D16" s="18">
        <v>786.6</v>
      </c>
      <c r="E16" s="17"/>
      <c r="F16" s="15"/>
      <c r="G16" s="16"/>
    </row>
    <row r="17" ht="21.75" customHeight="1" spans="1:7">
      <c r="A17" s="17" t="s">
        <v>114</v>
      </c>
      <c r="B17" s="17"/>
      <c r="C17" s="17" t="s">
        <v>37</v>
      </c>
      <c r="D17" s="18">
        <v>928.6</v>
      </c>
      <c r="E17" s="17"/>
      <c r="F17" s="15"/>
      <c r="G17" s="16"/>
    </row>
    <row r="18" ht="21.75" customHeight="1" spans="1:7">
      <c r="A18" s="17" t="s">
        <v>114</v>
      </c>
      <c r="B18" s="17"/>
      <c r="C18" s="17" t="s">
        <v>37</v>
      </c>
      <c r="D18" s="18">
        <v>835</v>
      </c>
      <c r="E18" s="17"/>
      <c r="F18" s="15"/>
      <c r="G18" s="16"/>
    </row>
    <row r="19" ht="21.75" customHeight="1" spans="1:7">
      <c r="A19" s="17" t="s">
        <v>114</v>
      </c>
      <c r="B19" s="17" t="s">
        <v>352</v>
      </c>
      <c r="C19" s="17" t="s">
        <v>353</v>
      </c>
      <c r="D19" s="18">
        <v>1274.8</v>
      </c>
      <c r="E19" s="17" t="s">
        <v>354</v>
      </c>
    </row>
    <row r="20" ht="21.75" customHeight="1" spans="1:7">
      <c r="A20" s="17" t="s">
        <v>114</v>
      </c>
      <c r="B20" s="17" t="s">
        <v>355</v>
      </c>
      <c r="C20" s="17" t="s">
        <v>353</v>
      </c>
      <c r="D20" s="18">
        <v>1213</v>
      </c>
      <c r="E20" s="17" t="s">
        <v>354</v>
      </c>
    </row>
    <row r="21" ht="21.75" customHeight="1" spans="1:7">
      <c r="A21" s="17" t="s">
        <v>114</v>
      </c>
      <c r="B21" s="17"/>
      <c r="C21" s="17" t="s">
        <v>297</v>
      </c>
      <c r="D21" s="18">
        <v>358</v>
      </c>
      <c r="E21" s="17"/>
    </row>
    <row r="22" ht="21.75" customHeight="1" spans="1:7">
      <c r="A22" s="19" t="s">
        <v>117</v>
      </c>
      <c r="B22" s="19"/>
      <c r="C22" s="19" t="s">
        <v>356</v>
      </c>
      <c r="D22" s="20">
        <v>561</v>
      </c>
      <c r="E22" s="19"/>
    </row>
    <row r="23" ht="21.75" customHeight="1" spans="1:7">
      <c r="A23" s="19" t="s">
        <v>117</v>
      </c>
      <c r="B23" s="19"/>
      <c r="C23" s="19" t="s">
        <v>356</v>
      </c>
      <c r="D23" s="20">
        <v>185</v>
      </c>
      <c r="E23" s="19"/>
    </row>
    <row r="24" ht="21.75" customHeight="1" spans="1:7">
      <c r="A24" s="21" t="s">
        <v>46</v>
      </c>
      <c r="B24" s="21"/>
      <c r="C24" s="21"/>
      <c r="D24" s="22">
        <f>SUM(D2:D23)</f>
        <v>18316.9</v>
      </c>
      <c r="E24" s="21"/>
    </row>
  </sheetData>
  <mergeCells count="1">
    <mergeCell ref="A24:C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F9" sqref="F9"/>
    </sheetView>
  </sheetViews>
  <sheetFormatPr defaultColWidth="9" defaultRowHeight="10.8"/>
  <cols>
    <col min="1" max="1" width="10.5" style="211" customWidth="1"/>
    <col min="2" max="2" width="18.75" style="211" customWidth="1"/>
    <col min="3" max="10" width="10.5" style="211" customWidth="1"/>
    <col min="11" max="12" width="13.8796296296296" style="211" customWidth="1"/>
    <col min="13" max="16384" width="9" style="211"/>
  </cols>
  <sheetData>
    <row r="1" ht="12.75" customHeight="1" spans="1:12">
      <c r="A1" s="212" t="s">
        <v>0</v>
      </c>
      <c r="B1" s="212" t="s">
        <v>47</v>
      </c>
      <c r="C1" s="212" t="s">
        <v>1</v>
      </c>
      <c r="D1" s="212" t="s">
        <v>2</v>
      </c>
      <c r="E1" s="212" t="s">
        <v>4</v>
      </c>
      <c r="F1" s="212" t="s">
        <v>5</v>
      </c>
      <c r="G1" s="212" t="s">
        <v>6</v>
      </c>
      <c r="H1" s="212" t="s">
        <v>7</v>
      </c>
      <c r="I1" s="212" t="s">
        <v>8</v>
      </c>
      <c r="J1" s="212" t="s">
        <v>9</v>
      </c>
      <c r="K1" s="213" t="s">
        <v>48</v>
      </c>
      <c r="L1" s="213" t="s">
        <v>2</v>
      </c>
    </row>
    <row r="2" ht="12.75" customHeight="1" spans="1:12">
      <c r="A2" s="214" t="s">
        <v>10</v>
      </c>
      <c r="B2" s="214" t="s">
        <v>49</v>
      </c>
      <c r="C2" s="214"/>
      <c r="D2" s="214">
        <v>246</v>
      </c>
      <c r="E2" s="214" t="s">
        <v>50</v>
      </c>
      <c r="F2" s="214" t="s">
        <v>51</v>
      </c>
      <c r="G2" s="214"/>
      <c r="H2" s="214"/>
      <c r="I2" s="214"/>
      <c r="J2" s="214"/>
      <c r="K2" s="213" t="s">
        <v>13</v>
      </c>
      <c r="L2" s="215">
        <f>SUMIFS(D:D,F:F,K2)</f>
        <v>10002.8</v>
      </c>
    </row>
    <row r="3" ht="12.75" customHeight="1" spans="1:12">
      <c r="A3" s="216" t="s">
        <v>52</v>
      </c>
      <c r="B3" s="216" t="s">
        <v>53</v>
      </c>
      <c r="C3" s="216" t="s">
        <v>54</v>
      </c>
      <c r="D3" s="216">
        <v>1108</v>
      </c>
      <c r="E3" s="216" t="s">
        <v>55</v>
      </c>
      <c r="F3" s="216" t="s">
        <v>51</v>
      </c>
      <c r="G3" s="216">
        <v>2.786</v>
      </c>
      <c r="H3" s="216">
        <v>5.891</v>
      </c>
      <c r="I3" s="216">
        <v>39.57</v>
      </c>
      <c r="J3" s="216">
        <v>4.93</v>
      </c>
      <c r="K3" s="213" t="s">
        <v>51</v>
      </c>
      <c r="L3" s="215">
        <f>SUMIFS(D:D,F:F,K3)</f>
        <v>35976.6</v>
      </c>
    </row>
    <row r="4" ht="12.75" customHeight="1" spans="1:12">
      <c r="A4" s="216" t="s">
        <v>52</v>
      </c>
      <c r="B4" s="216" t="s">
        <v>53</v>
      </c>
      <c r="C4" s="216" t="s">
        <v>56</v>
      </c>
      <c r="D4" s="216">
        <v>731</v>
      </c>
      <c r="E4" s="216" t="s">
        <v>55</v>
      </c>
      <c r="F4" s="216" t="s">
        <v>13</v>
      </c>
      <c r="G4" s="216" t="s">
        <v>14</v>
      </c>
      <c r="H4" s="216">
        <v>27.23</v>
      </c>
      <c r="I4" s="216" t="s">
        <v>14</v>
      </c>
      <c r="J4" s="216">
        <v>3.305</v>
      </c>
      <c r="K4" s="213" t="s">
        <v>57</v>
      </c>
      <c r="L4" s="215">
        <f>SUMIFS(D:D,F:F,K4)</f>
        <v>301.8</v>
      </c>
    </row>
    <row r="5" ht="12.75" customHeight="1" spans="1:12">
      <c r="A5" s="216" t="s">
        <v>52</v>
      </c>
      <c r="B5" s="216" t="s">
        <v>58</v>
      </c>
      <c r="C5" s="216" t="s">
        <v>59</v>
      </c>
      <c r="D5" s="216">
        <v>457.1</v>
      </c>
      <c r="E5" s="216" t="s">
        <v>13</v>
      </c>
      <c r="F5" s="216" t="s">
        <v>13</v>
      </c>
      <c r="G5" s="216">
        <v>4.064</v>
      </c>
      <c r="H5" s="216">
        <v>50.773</v>
      </c>
      <c r="I5" s="216">
        <v>7.362</v>
      </c>
      <c r="J5" s="216">
        <v>5.236</v>
      </c>
      <c r="K5" s="213" t="s">
        <v>60</v>
      </c>
      <c r="L5" s="215">
        <f>SUM(L2:L4)</f>
        <v>46281.2</v>
      </c>
    </row>
    <row r="6" ht="12.75" customHeight="1" spans="1:12">
      <c r="A6" s="216" t="s">
        <v>52</v>
      </c>
      <c r="B6" s="216" t="s">
        <v>58</v>
      </c>
      <c r="C6" s="216" t="s">
        <v>61</v>
      </c>
      <c r="D6" s="216">
        <v>301.8</v>
      </c>
      <c r="E6" s="216" t="s">
        <v>57</v>
      </c>
      <c r="F6" s="216" t="s">
        <v>57</v>
      </c>
      <c r="G6" s="216">
        <v>41.442</v>
      </c>
      <c r="H6" s="216">
        <v>4.621</v>
      </c>
      <c r="I6" s="216">
        <v>13.391</v>
      </c>
      <c r="J6" s="216">
        <v>7.37</v>
      </c>
    </row>
    <row r="7" ht="12.75" customHeight="1" spans="1:12">
      <c r="A7" s="216" t="s">
        <v>52</v>
      </c>
      <c r="B7" s="216" t="s">
        <v>58</v>
      </c>
      <c r="C7" s="216" t="s">
        <v>62</v>
      </c>
      <c r="D7" s="216">
        <v>685.2</v>
      </c>
      <c r="E7" s="216" t="s">
        <v>51</v>
      </c>
      <c r="F7" s="216" t="s">
        <v>51</v>
      </c>
      <c r="G7" s="216" t="s">
        <v>14</v>
      </c>
      <c r="H7" s="216" t="s">
        <v>14</v>
      </c>
      <c r="I7" s="216">
        <v>66.59</v>
      </c>
      <c r="J7" s="216" t="s">
        <v>14</v>
      </c>
    </row>
    <row r="8" ht="12.75" customHeight="1" spans="1:12">
      <c r="A8" s="216" t="s">
        <v>52</v>
      </c>
      <c r="B8" s="216" t="s">
        <v>58</v>
      </c>
      <c r="C8" s="216" t="s">
        <v>63</v>
      </c>
      <c r="D8" s="216">
        <v>811</v>
      </c>
      <c r="E8" s="216" t="s">
        <v>55</v>
      </c>
      <c r="F8" s="216" t="s">
        <v>13</v>
      </c>
      <c r="G8" s="216">
        <v>2.216</v>
      </c>
      <c r="H8" s="216">
        <v>24.105</v>
      </c>
      <c r="I8" s="216">
        <v>16.965</v>
      </c>
      <c r="J8" s="216">
        <v>3.144</v>
      </c>
    </row>
    <row r="9" ht="12.75" customHeight="1" spans="1:12">
      <c r="A9" s="216" t="s">
        <v>52</v>
      </c>
      <c r="B9" s="216" t="s">
        <v>58</v>
      </c>
      <c r="C9" s="216" t="s">
        <v>64</v>
      </c>
      <c r="D9" s="216">
        <v>966</v>
      </c>
      <c r="E9" s="216" t="s">
        <v>55</v>
      </c>
      <c r="F9" s="216" t="s">
        <v>13</v>
      </c>
      <c r="G9" s="216">
        <v>4.905</v>
      </c>
      <c r="H9" s="216">
        <v>36.682</v>
      </c>
      <c r="I9" s="216">
        <v>2.672</v>
      </c>
      <c r="J9" s="216">
        <v>5.411</v>
      </c>
    </row>
    <row r="10" ht="12.75" customHeight="1" spans="1:12">
      <c r="A10" s="216" t="s">
        <v>52</v>
      </c>
      <c r="B10" s="216" t="s">
        <v>58</v>
      </c>
      <c r="C10" s="216">
        <v>230703</v>
      </c>
      <c r="D10" s="216">
        <v>376.7</v>
      </c>
      <c r="E10" s="216" t="s">
        <v>13</v>
      </c>
      <c r="F10" s="216" t="s">
        <v>13</v>
      </c>
      <c r="G10" s="216" t="s">
        <v>14</v>
      </c>
      <c r="H10" s="216">
        <v>25.301</v>
      </c>
      <c r="I10" s="216">
        <v>21.214</v>
      </c>
      <c r="J10" s="216">
        <v>4.061</v>
      </c>
    </row>
    <row r="11" ht="12.75" customHeight="1" spans="1:12">
      <c r="A11" s="216" t="s">
        <v>52</v>
      </c>
      <c r="B11" s="216" t="s">
        <v>58</v>
      </c>
      <c r="C11" s="216">
        <v>230702</v>
      </c>
      <c r="D11" s="216">
        <v>328.7</v>
      </c>
      <c r="E11" s="216" t="s">
        <v>13</v>
      </c>
      <c r="F11" s="216" t="s">
        <v>13</v>
      </c>
      <c r="G11" s="216">
        <v>32.794</v>
      </c>
      <c r="H11" s="216">
        <v>12.045</v>
      </c>
      <c r="I11" s="216">
        <v>14.242</v>
      </c>
      <c r="J11" s="216">
        <v>7.375</v>
      </c>
    </row>
    <row r="12" ht="12.75" customHeight="1" spans="1:12">
      <c r="A12" s="216" t="s">
        <v>52</v>
      </c>
      <c r="B12" s="216" t="s">
        <v>58</v>
      </c>
      <c r="C12" s="216">
        <v>230701</v>
      </c>
      <c r="D12" s="216">
        <v>688.3</v>
      </c>
      <c r="E12" s="216" t="s">
        <v>13</v>
      </c>
      <c r="F12" s="216" t="s">
        <v>13</v>
      </c>
      <c r="G12" s="216" t="s">
        <v>14</v>
      </c>
      <c r="H12" s="216">
        <v>59.391</v>
      </c>
      <c r="I12" s="216" t="s">
        <v>14</v>
      </c>
      <c r="J12" s="216">
        <v>7.164</v>
      </c>
    </row>
    <row r="13" ht="12.75" customHeight="1" spans="1:12">
      <c r="A13" s="216" t="s">
        <v>52</v>
      </c>
      <c r="B13" s="216" t="s">
        <v>58</v>
      </c>
      <c r="C13" s="216">
        <v>230704</v>
      </c>
      <c r="D13" s="216">
        <v>735</v>
      </c>
      <c r="E13" s="216" t="s">
        <v>13</v>
      </c>
      <c r="F13" s="216" t="s">
        <v>13</v>
      </c>
      <c r="G13" s="216" t="s">
        <v>14</v>
      </c>
      <c r="H13" s="216">
        <v>43.387</v>
      </c>
      <c r="I13" s="216">
        <v>9.975</v>
      </c>
      <c r="J13" s="216">
        <v>5.622</v>
      </c>
    </row>
    <row r="14" ht="12.75" customHeight="1" spans="1:12">
      <c r="A14" s="216" t="s">
        <v>52</v>
      </c>
      <c r="B14" s="217" t="s">
        <v>58</v>
      </c>
      <c r="C14" s="217">
        <v>230705</v>
      </c>
      <c r="D14" s="217">
        <v>502.8</v>
      </c>
      <c r="E14" s="217" t="s">
        <v>51</v>
      </c>
      <c r="F14" s="217" t="s">
        <v>51</v>
      </c>
      <c r="G14" s="216" t="s">
        <v>14</v>
      </c>
      <c r="H14" s="216">
        <v>15.919</v>
      </c>
      <c r="I14" s="216">
        <v>36.68</v>
      </c>
      <c r="J14" s="216">
        <v>4.166</v>
      </c>
    </row>
    <row r="15" ht="12.75" customHeight="1" spans="1:12">
      <c r="A15" s="216" t="s">
        <v>52</v>
      </c>
      <c r="B15" s="217" t="s">
        <v>58</v>
      </c>
      <c r="C15" s="217">
        <v>230706</v>
      </c>
      <c r="D15" s="217">
        <v>407.7</v>
      </c>
      <c r="E15" s="217" t="s">
        <v>51</v>
      </c>
      <c r="F15" s="217" t="s">
        <v>51</v>
      </c>
      <c r="G15" s="216" t="s">
        <v>14</v>
      </c>
      <c r="H15" s="216">
        <v>14.171</v>
      </c>
      <c r="I15" s="216">
        <v>34.967</v>
      </c>
      <c r="J15" s="216">
        <v>3.745</v>
      </c>
    </row>
    <row r="16" ht="12.75" customHeight="1" spans="1:12">
      <c r="A16" s="216" t="s">
        <v>52</v>
      </c>
      <c r="B16" s="217" t="s">
        <v>58</v>
      </c>
      <c r="C16" s="217">
        <v>230707</v>
      </c>
      <c r="D16" s="217">
        <v>494.3</v>
      </c>
      <c r="E16" s="217" t="s">
        <v>51</v>
      </c>
      <c r="F16" s="217" t="s">
        <v>51</v>
      </c>
      <c r="G16" s="216" t="s">
        <v>14</v>
      </c>
      <c r="H16" s="216">
        <v>16.446</v>
      </c>
      <c r="I16" s="216">
        <v>34.17</v>
      </c>
      <c r="J16" s="216">
        <v>3.697</v>
      </c>
    </row>
    <row r="17" ht="12.75" customHeight="1" spans="1:11">
      <c r="A17" s="216" t="s">
        <v>52</v>
      </c>
      <c r="B17" s="217" t="s">
        <v>58</v>
      </c>
      <c r="C17" s="217">
        <v>230708</v>
      </c>
      <c r="D17" s="217">
        <v>199.6</v>
      </c>
      <c r="E17" s="217" t="s">
        <v>51</v>
      </c>
      <c r="F17" s="217" t="s">
        <v>51</v>
      </c>
      <c r="G17" s="216">
        <v>11.072</v>
      </c>
      <c r="H17" s="216">
        <v>39.666</v>
      </c>
      <c r="I17" s="216">
        <v>7.755</v>
      </c>
      <c r="J17" s="216">
        <v>6.874</v>
      </c>
    </row>
    <row r="18" ht="12.75" customHeight="1" spans="1:11">
      <c r="A18" s="216" t="s">
        <v>52</v>
      </c>
      <c r="B18" s="217" t="s">
        <v>58</v>
      </c>
      <c r="C18" s="217">
        <v>231101</v>
      </c>
      <c r="D18" s="217">
        <v>433</v>
      </c>
      <c r="E18" s="217" t="s">
        <v>51</v>
      </c>
      <c r="F18" s="217" t="s">
        <v>51</v>
      </c>
      <c r="G18" s="216">
        <v>21.28</v>
      </c>
      <c r="H18" s="216">
        <v>13.54</v>
      </c>
      <c r="I18" s="216">
        <v>15.844</v>
      </c>
      <c r="J18" s="216">
        <v>4.914</v>
      </c>
    </row>
    <row r="19" ht="12.75" customHeight="1" spans="1:11">
      <c r="A19" s="216" t="s">
        <v>52</v>
      </c>
      <c r="B19" s="217" t="s">
        <v>58</v>
      </c>
      <c r="C19" s="217">
        <v>231102</v>
      </c>
      <c r="D19" s="217">
        <v>596</v>
      </c>
      <c r="E19" s="217" t="s">
        <v>51</v>
      </c>
      <c r="F19" s="217" t="s">
        <v>51</v>
      </c>
      <c r="G19" s="216">
        <v>0.22</v>
      </c>
      <c r="H19" s="216">
        <v>15.29</v>
      </c>
      <c r="I19" s="216">
        <v>42.151</v>
      </c>
      <c r="J19" s="216">
        <v>4.177</v>
      </c>
    </row>
    <row r="20" ht="12.75" customHeight="1" spans="1:11">
      <c r="A20" s="216" t="s">
        <v>52</v>
      </c>
      <c r="B20" s="217" t="s">
        <v>58</v>
      </c>
      <c r="C20" s="217">
        <v>231103</v>
      </c>
      <c r="D20" s="217">
        <v>455.5</v>
      </c>
      <c r="E20" s="217" t="s">
        <v>51</v>
      </c>
      <c r="F20" s="217" t="s">
        <v>51</v>
      </c>
      <c r="G20" s="216">
        <v>0.74</v>
      </c>
      <c r="H20" s="216">
        <v>18.84</v>
      </c>
      <c r="I20" s="216">
        <v>36.688</v>
      </c>
      <c r="J20" s="216">
        <v>4.236</v>
      </c>
    </row>
    <row r="21" ht="12.75" customHeight="1" spans="1:11">
      <c r="A21" s="216" t="s">
        <v>52</v>
      </c>
      <c r="B21" s="217" t="s">
        <v>58</v>
      </c>
      <c r="C21" s="217">
        <v>231104</v>
      </c>
      <c r="D21" s="217">
        <v>428</v>
      </c>
      <c r="E21" s="217" t="s">
        <v>51</v>
      </c>
      <c r="F21" s="217" t="s">
        <v>51</v>
      </c>
      <c r="G21" s="216">
        <v>2.2</v>
      </c>
      <c r="H21" s="216">
        <v>28.28</v>
      </c>
      <c r="I21" s="216">
        <v>13.017</v>
      </c>
      <c r="J21" s="216">
        <v>0.827</v>
      </c>
    </row>
    <row r="22" ht="12.75" customHeight="1" spans="1:11">
      <c r="A22" s="216" t="s">
        <v>52</v>
      </c>
      <c r="B22" s="217" t="s">
        <v>58</v>
      </c>
      <c r="C22" s="217">
        <v>231105</v>
      </c>
      <c r="D22" s="217">
        <v>515</v>
      </c>
      <c r="E22" s="217" t="s">
        <v>51</v>
      </c>
      <c r="F22" s="217" t="s">
        <v>51</v>
      </c>
      <c r="G22" s="216">
        <v>2.96</v>
      </c>
      <c r="H22" s="216">
        <v>26.01</v>
      </c>
      <c r="I22" s="216">
        <v>14.692</v>
      </c>
      <c r="J22" s="216">
        <v>1.152</v>
      </c>
    </row>
    <row r="23" ht="12.75" customHeight="1" spans="1:11">
      <c r="A23" s="216" t="s">
        <v>52</v>
      </c>
      <c r="B23" s="217" t="s">
        <v>58</v>
      </c>
      <c r="C23" s="217">
        <v>231106</v>
      </c>
      <c r="D23" s="217">
        <v>455</v>
      </c>
      <c r="E23" s="217" t="s">
        <v>51</v>
      </c>
      <c r="F23" s="217" t="s">
        <v>51</v>
      </c>
      <c r="G23" s="216">
        <v>3.27</v>
      </c>
      <c r="H23" s="216">
        <v>23.46</v>
      </c>
      <c r="I23" s="216">
        <v>29.71</v>
      </c>
      <c r="J23" s="216">
        <v>4.925</v>
      </c>
    </row>
    <row r="24" ht="12.75" customHeight="1" spans="1:11">
      <c r="A24" s="216" t="s">
        <v>52</v>
      </c>
      <c r="B24" s="217" t="s">
        <v>58</v>
      </c>
      <c r="C24" s="217" t="s">
        <v>65</v>
      </c>
      <c r="D24" s="217">
        <v>1060</v>
      </c>
      <c r="E24" s="217" t="s">
        <v>51</v>
      </c>
      <c r="F24" s="217" t="s">
        <v>51</v>
      </c>
      <c r="G24" s="216">
        <v>0.32</v>
      </c>
      <c r="H24" s="216">
        <v>1.3</v>
      </c>
      <c r="I24" s="216">
        <v>47.927</v>
      </c>
      <c r="J24" s="216">
        <v>1.916</v>
      </c>
    </row>
    <row r="25" ht="12.75" customHeight="1" spans="1:11">
      <c r="A25" s="216" t="s">
        <v>52</v>
      </c>
      <c r="B25" s="217" t="s">
        <v>58</v>
      </c>
      <c r="C25" s="217" t="s">
        <v>66</v>
      </c>
      <c r="D25" s="217">
        <v>422</v>
      </c>
      <c r="E25" s="217" t="s">
        <v>51</v>
      </c>
      <c r="F25" s="217" t="s">
        <v>51</v>
      </c>
      <c r="G25" s="216">
        <v>1.28</v>
      </c>
      <c r="H25" s="216">
        <v>24.26</v>
      </c>
      <c r="I25" s="216">
        <v>25.722</v>
      </c>
      <c r="J25" s="216">
        <v>4.587</v>
      </c>
    </row>
    <row r="26" ht="12.75" customHeight="1" spans="1:11">
      <c r="A26" s="216" t="s">
        <v>52</v>
      </c>
      <c r="B26" s="217" t="s">
        <v>58</v>
      </c>
      <c r="C26" s="217" t="s">
        <v>67</v>
      </c>
      <c r="D26" s="217">
        <v>348</v>
      </c>
      <c r="E26" s="217" t="s">
        <v>51</v>
      </c>
      <c r="F26" s="217" t="s">
        <v>51</v>
      </c>
      <c r="G26" s="216">
        <v>0.29</v>
      </c>
      <c r="H26" s="216">
        <v>1.75</v>
      </c>
      <c r="I26" s="216">
        <v>48.259</v>
      </c>
      <c r="J26" s="216">
        <v>1.967</v>
      </c>
    </row>
    <row r="27" ht="12.75" customHeight="1" spans="1:11">
      <c r="A27" s="218" t="s">
        <v>35</v>
      </c>
      <c r="B27" s="218" t="s">
        <v>68</v>
      </c>
      <c r="C27" s="218" t="s">
        <v>37</v>
      </c>
      <c r="D27" s="218">
        <v>126.5</v>
      </c>
      <c r="E27" s="218" t="s">
        <v>37</v>
      </c>
      <c r="F27" s="218" t="s">
        <v>13</v>
      </c>
      <c r="G27" s="218"/>
      <c r="H27" s="218"/>
      <c r="I27" s="218"/>
      <c r="J27" s="218"/>
    </row>
    <row r="28" ht="12.75" customHeight="1" spans="1:11">
      <c r="A28" s="218" t="s">
        <v>35</v>
      </c>
      <c r="B28" s="218" t="s">
        <v>68</v>
      </c>
      <c r="C28" s="218" t="s">
        <v>36</v>
      </c>
      <c r="D28" s="218">
        <v>398.8</v>
      </c>
      <c r="E28" s="218" t="s">
        <v>36</v>
      </c>
      <c r="F28" s="218" t="s">
        <v>13</v>
      </c>
      <c r="G28" s="218"/>
      <c r="H28" s="218"/>
      <c r="I28" s="218"/>
      <c r="J28" s="218"/>
    </row>
    <row r="29" ht="12.75" customHeight="1" spans="1:11">
      <c r="A29" s="218" t="s">
        <v>35</v>
      </c>
      <c r="B29" s="218" t="s">
        <v>69</v>
      </c>
      <c r="C29" s="218" t="s">
        <v>70</v>
      </c>
      <c r="D29" s="218">
        <v>1138.5</v>
      </c>
      <c r="E29" s="218" t="s">
        <v>70</v>
      </c>
      <c r="F29" s="218" t="s">
        <v>13</v>
      </c>
      <c r="G29" s="218"/>
      <c r="H29" s="218"/>
      <c r="I29" s="218"/>
      <c r="J29" s="218"/>
      <c r="K29" s="219"/>
    </row>
    <row r="30" ht="12.75" customHeight="1" spans="1:11">
      <c r="A30" s="218" t="s">
        <v>35</v>
      </c>
      <c r="B30" s="218" t="s">
        <v>68</v>
      </c>
      <c r="C30" s="218" t="s">
        <v>71</v>
      </c>
      <c r="D30" s="218">
        <v>122</v>
      </c>
      <c r="E30" s="218" t="s">
        <v>71</v>
      </c>
      <c r="F30" s="218" t="s">
        <v>13</v>
      </c>
      <c r="G30" s="218"/>
      <c r="H30" s="218"/>
      <c r="I30" s="218"/>
      <c r="J30" s="218"/>
      <c r="K30" s="219"/>
    </row>
    <row r="31" ht="12.75" customHeight="1" spans="1:11">
      <c r="A31" s="218" t="s">
        <v>35</v>
      </c>
      <c r="B31" s="218" t="s">
        <v>69</v>
      </c>
      <c r="C31" s="218" t="s">
        <v>72</v>
      </c>
      <c r="D31" s="218">
        <v>806.2</v>
      </c>
      <c r="E31" s="218" t="s">
        <v>26</v>
      </c>
      <c r="F31" s="218" t="s">
        <v>51</v>
      </c>
      <c r="G31" s="218"/>
      <c r="H31" s="218"/>
      <c r="I31" s="218"/>
      <c r="J31" s="218"/>
      <c r="K31" s="219"/>
    </row>
    <row r="32" ht="12.75" customHeight="1" spans="1:11">
      <c r="A32" s="218" t="s">
        <v>35</v>
      </c>
      <c r="B32" s="218" t="s">
        <v>69</v>
      </c>
      <c r="C32" s="218" t="s">
        <v>73</v>
      </c>
      <c r="D32" s="218">
        <v>108</v>
      </c>
      <c r="E32" s="218" t="s">
        <v>17</v>
      </c>
      <c r="F32" s="218" t="s">
        <v>51</v>
      </c>
      <c r="G32" s="218"/>
      <c r="H32" s="218"/>
      <c r="I32" s="218"/>
      <c r="J32" s="218"/>
      <c r="K32" s="219"/>
    </row>
    <row r="33" ht="12.75" customHeight="1" spans="1:11">
      <c r="A33" s="218" t="s">
        <v>35</v>
      </c>
      <c r="B33" s="218" t="s">
        <v>74</v>
      </c>
      <c r="C33" s="218" t="s">
        <v>75</v>
      </c>
      <c r="D33" s="218">
        <v>182.5</v>
      </c>
      <c r="E33" s="218" t="s">
        <v>26</v>
      </c>
      <c r="F33" s="218" t="s">
        <v>51</v>
      </c>
      <c r="G33" s="218"/>
      <c r="H33" s="218"/>
      <c r="I33" s="218"/>
      <c r="J33" s="218"/>
      <c r="K33" s="219"/>
    </row>
    <row r="34" ht="12.75" customHeight="1" spans="1:11">
      <c r="A34" s="218" t="s">
        <v>35</v>
      </c>
      <c r="B34" s="218" t="s">
        <v>74</v>
      </c>
      <c r="C34" s="218" t="s">
        <v>26</v>
      </c>
      <c r="D34" s="218">
        <v>17519.4</v>
      </c>
      <c r="E34" s="218" t="s">
        <v>26</v>
      </c>
      <c r="F34" s="218" t="s">
        <v>51</v>
      </c>
      <c r="G34" s="218"/>
      <c r="H34" s="218"/>
      <c r="I34" s="218"/>
      <c r="J34" s="218"/>
    </row>
    <row r="35" ht="12.75" customHeight="1" spans="1:11">
      <c r="A35" s="218" t="s">
        <v>35</v>
      </c>
      <c r="B35" s="218" t="s">
        <v>74</v>
      </c>
      <c r="C35" s="218" t="s">
        <v>76</v>
      </c>
      <c r="D35" s="218">
        <v>42</v>
      </c>
      <c r="E35" s="218" t="s">
        <v>71</v>
      </c>
      <c r="F35" s="218" t="s">
        <v>51</v>
      </c>
      <c r="G35" s="218"/>
      <c r="H35" s="218"/>
      <c r="I35" s="218"/>
      <c r="J35" s="218"/>
    </row>
    <row r="36" ht="12.75" customHeight="1" spans="1:11">
      <c r="A36" s="220" t="s">
        <v>77</v>
      </c>
      <c r="B36" s="220" t="s">
        <v>78</v>
      </c>
      <c r="C36" s="220" t="s">
        <v>79</v>
      </c>
      <c r="D36" s="220">
        <v>631</v>
      </c>
      <c r="E36" s="221" t="s">
        <v>17</v>
      </c>
      <c r="F36" s="220" t="s">
        <v>13</v>
      </c>
      <c r="G36" s="220"/>
      <c r="H36" s="220"/>
      <c r="I36" s="220"/>
      <c r="J36" s="220"/>
      <c r="K36" s="219"/>
    </row>
    <row r="37" ht="12.75" customHeight="1" spans="1:11">
      <c r="A37" s="220" t="s">
        <v>77</v>
      </c>
      <c r="B37" s="220" t="s">
        <v>78</v>
      </c>
      <c r="C37" s="220" t="s">
        <v>80</v>
      </c>
      <c r="D37" s="220">
        <v>1050</v>
      </c>
      <c r="E37" s="221" t="s">
        <v>26</v>
      </c>
      <c r="F37" s="220" t="s">
        <v>13</v>
      </c>
      <c r="G37" s="220"/>
      <c r="H37" s="220"/>
      <c r="I37" s="220"/>
      <c r="J37" s="220"/>
      <c r="K37" s="219"/>
    </row>
    <row r="38" ht="12.75" customHeight="1" spans="1:11">
      <c r="A38" s="222" t="s">
        <v>81</v>
      </c>
      <c r="B38" s="222"/>
      <c r="C38" s="222" t="s">
        <v>82</v>
      </c>
      <c r="D38" s="222">
        <v>439.7</v>
      </c>
      <c r="E38" s="222">
        <v>231225009</v>
      </c>
      <c r="F38" s="222" t="s">
        <v>13</v>
      </c>
      <c r="G38" s="222"/>
      <c r="H38" s="222"/>
      <c r="I38" s="222"/>
      <c r="J38" s="222"/>
      <c r="K38" s="219"/>
    </row>
    <row r="39" spans="1:11">
      <c r="A39" s="222" t="s">
        <v>81</v>
      </c>
      <c r="B39" s="222"/>
      <c r="C39" s="222" t="s">
        <v>82</v>
      </c>
      <c r="D39" s="222">
        <v>116.5</v>
      </c>
      <c r="E39" s="222" t="s">
        <v>17</v>
      </c>
      <c r="F39" s="222" t="s">
        <v>13</v>
      </c>
      <c r="G39" s="222"/>
      <c r="H39" s="222"/>
      <c r="I39" s="222"/>
      <c r="J39" s="222"/>
    </row>
    <row r="40" spans="1:11">
      <c r="A40" s="222" t="s">
        <v>81</v>
      </c>
      <c r="B40" s="222"/>
      <c r="C40" s="222" t="s">
        <v>83</v>
      </c>
      <c r="D40" s="222">
        <v>886</v>
      </c>
      <c r="E40" s="222" t="s">
        <v>84</v>
      </c>
      <c r="F40" s="222" t="s">
        <v>13</v>
      </c>
      <c r="G40" s="222"/>
      <c r="H40" s="222"/>
      <c r="I40" s="222"/>
      <c r="J40" s="222"/>
    </row>
    <row r="41" spans="1:11">
      <c r="A41" s="222" t="s">
        <v>81</v>
      </c>
      <c r="B41" s="222"/>
      <c r="C41" s="222" t="s">
        <v>85</v>
      </c>
      <c r="D41" s="222">
        <v>1013.5</v>
      </c>
      <c r="E41" s="222" t="s">
        <v>17</v>
      </c>
      <c r="F41" s="222" t="s">
        <v>51</v>
      </c>
      <c r="G41" s="222"/>
      <c r="H41" s="222"/>
      <c r="I41" s="222"/>
      <c r="J41" s="222"/>
    </row>
    <row r="42" spans="1:11">
      <c r="A42" s="222" t="s">
        <v>81</v>
      </c>
      <c r="B42" s="222"/>
      <c r="C42" s="222" t="s">
        <v>86</v>
      </c>
      <c r="D42" s="222">
        <v>1270</v>
      </c>
      <c r="E42" s="222" t="s">
        <v>84</v>
      </c>
      <c r="F42" s="222" t="s">
        <v>51</v>
      </c>
      <c r="G42" s="222"/>
      <c r="H42" s="222"/>
      <c r="I42" s="222"/>
      <c r="J42" s="222"/>
    </row>
    <row r="43" spans="1:11">
      <c r="A43" s="222" t="s">
        <v>81</v>
      </c>
      <c r="B43" s="222"/>
      <c r="C43" s="222" t="s">
        <v>86</v>
      </c>
      <c r="D43" s="222">
        <v>928</v>
      </c>
      <c r="E43" s="222" t="s">
        <v>84</v>
      </c>
      <c r="F43" s="222" t="s">
        <v>51</v>
      </c>
      <c r="G43" s="222"/>
      <c r="H43" s="222"/>
      <c r="I43" s="222"/>
      <c r="J43" s="222"/>
    </row>
    <row r="44" spans="1:11">
      <c r="A44" s="222" t="s">
        <v>81</v>
      </c>
      <c r="B44" s="222"/>
      <c r="C44" s="222" t="s">
        <v>86</v>
      </c>
      <c r="D44" s="222">
        <v>717.6</v>
      </c>
      <c r="E44" s="222" t="s">
        <v>84</v>
      </c>
      <c r="F44" s="222" t="s">
        <v>51</v>
      </c>
      <c r="G44" s="222"/>
      <c r="H44" s="222"/>
      <c r="I44" s="222"/>
      <c r="J44" s="222"/>
    </row>
    <row r="45" spans="1:11">
      <c r="A45" s="222" t="s">
        <v>81</v>
      </c>
      <c r="B45" s="222"/>
      <c r="C45" s="222" t="s">
        <v>86</v>
      </c>
      <c r="D45" s="222">
        <v>703.8</v>
      </c>
      <c r="E45" s="222" t="s">
        <v>84</v>
      </c>
      <c r="F45" s="222" t="s">
        <v>51</v>
      </c>
      <c r="G45" s="222"/>
      <c r="H45" s="222"/>
      <c r="I45" s="222"/>
      <c r="J45" s="222"/>
    </row>
    <row r="46" spans="1:11">
      <c r="A46" s="222" t="s">
        <v>81</v>
      </c>
      <c r="B46" s="222"/>
      <c r="C46" s="222" t="s">
        <v>86</v>
      </c>
      <c r="D46" s="222">
        <v>1028.5</v>
      </c>
      <c r="E46" s="222" t="s">
        <v>84</v>
      </c>
      <c r="F46" s="222" t="s">
        <v>51</v>
      </c>
      <c r="G46" s="222"/>
      <c r="H46" s="222"/>
      <c r="I46" s="222"/>
      <c r="J46" s="222"/>
    </row>
    <row r="47" spans="1:11">
      <c r="A47" s="222" t="s">
        <v>81</v>
      </c>
      <c r="B47" s="222"/>
      <c r="C47" s="222" t="s">
        <v>86</v>
      </c>
      <c r="D47" s="222">
        <v>1143</v>
      </c>
      <c r="E47" s="222" t="s">
        <v>84</v>
      </c>
      <c r="F47" s="222" t="s">
        <v>51</v>
      </c>
      <c r="G47" s="222"/>
      <c r="H47" s="222"/>
      <c r="I47" s="222"/>
      <c r="J47" s="222"/>
    </row>
    <row r="48" spans="1:11">
      <c r="A48" s="222" t="s">
        <v>81</v>
      </c>
      <c r="B48" s="222"/>
      <c r="C48" s="222" t="s">
        <v>86</v>
      </c>
      <c r="D48" s="222">
        <v>732</v>
      </c>
      <c r="E48" s="222" t="s">
        <v>84</v>
      </c>
      <c r="F48" s="222" t="s">
        <v>51</v>
      </c>
      <c r="G48" s="222"/>
      <c r="H48" s="222"/>
      <c r="I48" s="222"/>
      <c r="J48" s="222"/>
    </row>
    <row r="49" spans="1:10">
      <c r="A49" s="222" t="s">
        <v>81</v>
      </c>
      <c r="B49" s="222"/>
      <c r="C49" s="222" t="s">
        <v>86</v>
      </c>
      <c r="D49" s="222">
        <v>481.4</v>
      </c>
      <c r="E49" s="222" t="s">
        <v>84</v>
      </c>
      <c r="F49" s="222" t="s">
        <v>51</v>
      </c>
      <c r="G49" s="222"/>
      <c r="H49" s="222"/>
      <c r="I49" s="222"/>
      <c r="J49" s="222"/>
    </row>
    <row r="50" spans="1:10">
      <c r="A50" s="222" t="s">
        <v>81</v>
      </c>
      <c r="B50" s="222"/>
      <c r="C50" s="222" t="s">
        <v>86</v>
      </c>
      <c r="D50" s="222">
        <v>944.6</v>
      </c>
      <c r="E50" s="222" t="s">
        <v>84</v>
      </c>
      <c r="F50" s="222" t="s">
        <v>51</v>
      </c>
      <c r="G50" s="222"/>
      <c r="H50" s="222"/>
      <c r="I50" s="222"/>
      <c r="J50" s="222"/>
    </row>
  </sheetData>
  <autoFilter xmlns:etc="http://www.wps.cn/officeDocument/2017/etCustomData" ref="A1:J50" etc:filterBottomFollowUsedRange="0">
    <extLst/>
  </autoFilter>
  <dataValidations count="1">
    <dataValidation type="list" allowBlank="1" showInputMessage="1" showErrorMessage="1" sqref="G1:I13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pane ySplit="1" topLeftCell="A2" activePane="bottomLeft" state="frozen"/>
      <selection/>
      <selection pane="bottomLeft" activeCell="F9" sqref="F9"/>
    </sheetView>
  </sheetViews>
  <sheetFormatPr defaultColWidth="9" defaultRowHeight="12"/>
  <cols>
    <col min="1" max="2" width="13.5" style="167" customWidth="1"/>
    <col min="3" max="3" width="27.75" style="167" customWidth="1"/>
    <col min="4" max="9" width="13.5" style="167" customWidth="1"/>
    <col min="10" max="16384" width="9" style="167"/>
  </cols>
  <sheetData>
    <row r="1" ht="14.25" customHeight="1" spans="1:11">
      <c r="A1" s="169" t="s">
        <v>0</v>
      </c>
      <c r="B1" s="169" t="s">
        <v>1</v>
      </c>
      <c r="C1" s="169" t="s">
        <v>87</v>
      </c>
      <c r="D1" s="169" t="s">
        <v>2</v>
      </c>
      <c r="E1" s="169" t="s">
        <v>5</v>
      </c>
      <c r="F1" s="169" t="s">
        <v>6</v>
      </c>
      <c r="G1" s="169" t="s">
        <v>7</v>
      </c>
      <c r="H1" s="169" t="s">
        <v>8</v>
      </c>
      <c r="I1" s="169" t="s">
        <v>9</v>
      </c>
      <c r="J1" s="192" t="s">
        <v>48</v>
      </c>
      <c r="K1" s="192" t="s">
        <v>2</v>
      </c>
    </row>
    <row r="2" ht="14.25" customHeight="1" spans="1:11">
      <c r="A2" s="188" t="s">
        <v>88</v>
      </c>
      <c r="B2" s="188" t="s">
        <v>89</v>
      </c>
      <c r="C2" s="188" t="s">
        <v>90</v>
      </c>
      <c r="D2" s="193">
        <v>1120.6</v>
      </c>
      <c r="E2" s="188" t="s">
        <v>83</v>
      </c>
      <c r="F2" s="194" t="s">
        <v>14</v>
      </c>
      <c r="G2" s="194">
        <v>59.385</v>
      </c>
      <c r="H2" s="194" t="s">
        <v>14</v>
      </c>
      <c r="I2" s="194">
        <v>7.096</v>
      </c>
      <c r="J2" s="192" t="s">
        <v>83</v>
      </c>
      <c r="K2" s="195">
        <f t="shared" ref="K2:K7" si="0">SUMIFS(D:D,E:E,J2)</f>
        <v>24458.6</v>
      </c>
    </row>
    <row r="3" ht="14.25" customHeight="1" spans="1:11">
      <c r="A3" s="188" t="s">
        <v>88</v>
      </c>
      <c r="B3" s="196" t="s">
        <v>91</v>
      </c>
      <c r="C3" s="188" t="s">
        <v>90</v>
      </c>
      <c r="D3" s="193">
        <v>1300</v>
      </c>
      <c r="E3" s="188" t="s">
        <v>83</v>
      </c>
      <c r="F3" s="194" t="s">
        <v>14</v>
      </c>
      <c r="G3" s="194">
        <v>59.385</v>
      </c>
      <c r="H3" s="194" t="s">
        <v>14</v>
      </c>
      <c r="I3" s="194">
        <v>7.096</v>
      </c>
      <c r="J3" s="192" t="s">
        <v>86</v>
      </c>
      <c r="K3" s="195">
        <f t="shared" si="0"/>
        <v>2248</v>
      </c>
    </row>
    <row r="4" ht="14.25" customHeight="1" spans="1:11">
      <c r="A4" s="188" t="s">
        <v>88</v>
      </c>
      <c r="B4" s="196" t="s">
        <v>92</v>
      </c>
      <c r="C4" s="188" t="s">
        <v>90</v>
      </c>
      <c r="D4" s="193">
        <v>1195</v>
      </c>
      <c r="E4" s="188" t="s">
        <v>83</v>
      </c>
      <c r="F4" s="194" t="s">
        <v>14</v>
      </c>
      <c r="G4" s="194">
        <v>59.385</v>
      </c>
      <c r="H4" s="194" t="s">
        <v>14</v>
      </c>
      <c r="I4" s="194">
        <v>7.096</v>
      </c>
      <c r="J4" s="192" t="s">
        <v>93</v>
      </c>
      <c r="K4" s="195">
        <f t="shared" si="0"/>
        <v>1723.6</v>
      </c>
    </row>
    <row r="5" ht="14.25" customHeight="1" spans="1:11">
      <c r="A5" s="188" t="s">
        <v>88</v>
      </c>
      <c r="B5" s="196" t="s">
        <v>94</v>
      </c>
      <c r="C5" s="188" t="s">
        <v>90</v>
      </c>
      <c r="D5" s="193">
        <v>1004.8</v>
      </c>
      <c r="E5" s="188" t="s">
        <v>83</v>
      </c>
      <c r="F5" s="194" t="s">
        <v>14</v>
      </c>
      <c r="G5" s="194">
        <v>59.385</v>
      </c>
      <c r="H5" s="194" t="s">
        <v>14</v>
      </c>
      <c r="I5" s="194">
        <v>7.096</v>
      </c>
      <c r="J5" s="192" t="s">
        <v>95</v>
      </c>
      <c r="K5" s="195">
        <f t="shared" si="0"/>
        <v>389</v>
      </c>
    </row>
    <row r="6" ht="14.25" customHeight="1" spans="1:11">
      <c r="A6" s="188" t="s">
        <v>88</v>
      </c>
      <c r="B6" s="196" t="s">
        <v>96</v>
      </c>
      <c r="C6" s="188" t="s">
        <v>90</v>
      </c>
      <c r="D6" s="193">
        <v>695.2</v>
      </c>
      <c r="E6" s="188" t="s">
        <v>83</v>
      </c>
      <c r="F6" s="194" t="s">
        <v>14</v>
      </c>
      <c r="G6" s="194">
        <v>59.385</v>
      </c>
      <c r="H6" s="194" t="s">
        <v>14</v>
      </c>
      <c r="I6" s="194">
        <v>7.096</v>
      </c>
      <c r="J6" s="192" t="s">
        <v>97</v>
      </c>
      <c r="K6" s="195">
        <f t="shared" si="0"/>
        <v>1660</v>
      </c>
    </row>
    <row r="7" ht="14.25" customHeight="1" spans="1:11">
      <c r="A7" s="188" t="s">
        <v>88</v>
      </c>
      <c r="B7" s="196" t="s">
        <v>98</v>
      </c>
      <c r="C7" s="188" t="s">
        <v>90</v>
      </c>
      <c r="D7" s="193">
        <v>1266.8</v>
      </c>
      <c r="E7" s="188" t="s">
        <v>83</v>
      </c>
      <c r="F7" s="194" t="s">
        <v>14</v>
      </c>
      <c r="G7" s="194">
        <v>59.385</v>
      </c>
      <c r="H7" s="194" t="s">
        <v>14</v>
      </c>
      <c r="I7" s="194">
        <v>7.096</v>
      </c>
      <c r="J7" s="192" t="s">
        <v>99</v>
      </c>
      <c r="K7" s="195">
        <f t="shared" si="0"/>
        <v>460</v>
      </c>
    </row>
    <row r="8" ht="14.25" customHeight="1" spans="1:11">
      <c r="A8" s="188" t="s">
        <v>88</v>
      </c>
      <c r="B8" s="196" t="s">
        <v>100</v>
      </c>
      <c r="C8" s="188" t="s">
        <v>17</v>
      </c>
      <c r="D8" s="193">
        <v>467.8</v>
      </c>
      <c r="E8" s="188" t="s">
        <v>83</v>
      </c>
      <c r="F8" s="194" t="s">
        <v>14</v>
      </c>
      <c r="G8" s="194">
        <v>58.027</v>
      </c>
      <c r="H8" s="194" t="s">
        <v>14</v>
      </c>
      <c r="I8" s="197">
        <v>6.948</v>
      </c>
      <c r="J8" s="192" t="s">
        <v>101</v>
      </c>
      <c r="K8" s="195">
        <f t="shared" ref="K8" si="1">SUMIFS(D:D,E:E,J8)</f>
        <v>2194.6</v>
      </c>
    </row>
    <row r="9" ht="14.25" customHeight="1" spans="1:11">
      <c r="A9" s="188" t="s">
        <v>88</v>
      </c>
      <c r="B9" s="196" t="s">
        <v>102</v>
      </c>
      <c r="C9" s="188" t="s">
        <v>17</v>
      </c>
      <c r="D9" s="193">
        <v>1439.8</v>
      </c>
      <c r="E9" s="188" t="s">
        <v>83</v>
      </c>
      <c r="F9" s="194" t="s">
        <v>14</v>
      </c>
      <c r="G9" s="194">
        <v>58.027</v>
      </c>
      <c r="H9" s="194" t="s">
        <v>14</v>
      </c>
      <c r="I9" s="197">
        <v>6.948</v>
      </c>
      <c r="J9" s="192" t="s">
        <v>103</v>
      </c>
      <c r="K9" s="195">
        <f t="shared" ref="K9" si="2">SUMIFS(D:D,E:E,J9)</f>
        <v>272.7</v>
      </c>
    </row>
    <row r="10" ht="14.25" customHeight="1" spans="1:11">
      <c r="A10" s="188" t="s">
        <v>88</v>
      </c>
      <c r="B10" s="196" t="s">
        <v>104</v>
      </c>
      <c r="C10" s="188" t="s">
        <v>26</v>
      </c>
      <c r="D10" s="193">
        <v>1296.8</v>
      </c>
      <c r="E10" s="188" t="s">
        <v>83</v>
      </c>
      <c r="F10" s="194" t="s">
        <v>14</v>
      </c>
      <c r="G10" s="194">
        <v>58.192</v>
      </c>
      <c r="H10" s="194" t="s">
        <v>14</v>
      </c>
      <c r="I10" s="197">
        <v>7.092</v>
      </c>
      <c r="J10" s="190" t="s">
        <v>46</v>
      </c>
      <c r="K10" s="198">
        <f>SUM(K2:K9)</f>
        <v>33406.5</v>
      </c>
    </row>
    <row r="11" ht="14.25" customHeight="1" spans="1:11">
      <c r="A11" s="188" t="s">
        <v>88</v>
      </c>
      <c r="B11" s="196" t="s">
        <v>105</v>
      </c>
      <c r="C11" s="188" t="s">
        <v>26</v>
      </c>
      <c r="D11" s="193">
        <v>949.6</v>
      </c>
      <c r="E11" s="188" t="s">
        <v>83</v>
      </c>
      <c r="F11" s="194" t="s">
        <v>14</v>
      </c>
      <c r="G11" s="194">
        <v>58.192</v>
      </c>
      <c r="H11" s="194" t="s">
        <v>14</v>
      </c>
      <c r="I11" s="197">
        <v>7.092</v>
      </c>
    </row>
    <row r="12" ht="14.25" customHeight="1" spans="1:11">
      <c r="A12" s="188" t="s">
        <v>88</v>
      </c>
      <c r="B12" s="196" t="s">
        <v>106</v>
      </c>
      <c r="C12" s="188" t="s">
        <v>26</v>
      </c>
      <c r="D12" s="193">
        <v>1115.4</v>
      </c>
      <c r="E12" s="188" t="s">
        <v>83</v>
      </c>
      <c r="F12" s="194" t="s">
        <v>14</v>
      </c>
      <c r="G12" s="194">
        <v>58.192</v>
      </c>
      <c r="H12" s="194" t="s">
        <v>14</v>
      </c>
      <c r="I12" s="197">
        <v>7.092</v>
      </c>
    </row>
    <row r="13" ht="14.25" customHeight="1" spans="1:11">
      <c r="A13" s="188" t="s">
        <v>88</v>
      </c>
      <c r="B13" s="196" t="s">
        <v>107</v>
      </c>
      <c r="C13" s="188" t="s">
        <v>26</v>
      </c>
      <c r="D13" s="193">
        <v>936.2</v>
      </c>
      <c r="E13" s="188" t="s">
        <v>83</v>
      </c>
      <c r="F13" s="194" t="s">
        <v>14</v>
      </c>
      <c r="G13" s="194">
        <v>58.192</v>
      </c>
      <c r="H13" s="194" t="s">
        <v>14</v>
      </c>
      <c r="I13" s="197">
        <v>7.092</v>
      </c>
    </row>
    <row r="14" ht="14.25" customHeight="1" spans="1:11">
      <c r="A14" s="188" t="s">
        <v>88</v>
      </c>
      <c r="B14" s="188" t="s">
        <v>108</v>
      </c>
      <c r="C14" s="188" t="s">
        <v>26</v>
      </c>
      <c r="D14" s="193">
        <v>1348.8</v>
      </c>
      <c r="E14" s="188" t="s">
        <v>83</v>
      </c>
      <c r="F14" s="194" t="s">
        <v>14</v>
      </c>
      <c r="G14" s="194">
        <v>58.192</v>
      </c>
      <c r="H14" s="194" t="s">
        <v>14</v>
      </c>
      <c r="I14" s="197">
        <v>7.092</v>
      </c>
    </row>
    <row r="15" ht="14.25" customHeight="1" spans="1:11">
      <c r="A15" s="188" t="s">
        <v>88</v>
      </c>
      <c r="B15" s="188" t="s">
        <v>109</v>
      </c>
      <c r="C15" s="188" t="s">
        <v>26</v>
      </c>
      <c r="D15" s="193">
        <v>1253.8</v>
      </c>
      <c r="E15" s="188" t="s">
        <v>83</v>
      </c>
      <c r="F15" s="194" t="s">
        <v>14</v>
      </c>
      <c r="G15" s="194">
        <v>58.192</v>
      </c>
      <c r="H15" s="194" t="s">
        <v>14</v>
      </c>
      <c r="I15" s="197">
        <v>7.092</v>
      </c>
    </row>
    <row r="16" ht="14.25" customHeight="1" spans="1:11">
      <c r="A16" s="188" t="s">
        <v>88</v>
      </c>
      <c r="B16" s="188" t="s">
        <v>110</v>
      </c>
      <c r="C16" s="188" t="s">
        <v>111</v>
      </c>
      <c r="D16" s="193">
        <v>945</v>
      </c>
      <c r="E16" s="188" t="s">
        <v>83</v>
      </c>
      <c r="F16" s="194" t="s">
        <v>14</v>
      </c>
      <c r="G16" s="194">
        <v>54.15</v>
      </c>
      <c r="H16" s="194" t="s">
        <v>14</v>
      </c>
      <c r="I16" s="194">
        <v>6.41</v>
      </c>
    </row>
    <row r="17" ht="14.25" customHeight="1" spans="1:9">
      <c r="A17" s="188" t="s">
        <v>88</v>
      </c>
      <c r="B17" s="188" t="s">
        <v>112</v>
      </c>
      <c r="C17" s="188" t="s">
        <v>26</v>
      </c>
      <c r="D17" s="193">
        <v>611</v>
      </c>
      <c r="E17" s="188" t="s">
        <v>83</v>
      </c>
      <c r="F17" s="194" t="s">
        <v>14</v>
      </c>
      <c r="G17" s="194">
        <v>58.027</v>
      </c>
      <c r="H17" s="194" t="s">
        <v>14</v>
      </c>
      <c r="I17" s="197">
        <v>6.948</v>
      </c>
    </row>
    <row r="18" ht="14.25" customHeight="1" spans="1:9">
      <c r="A18" s="188" t="s">
        <v>88</v>
      </c>
      <c r="B18" s="188" t="s">
        <v>113</v>
      </c>
      <c r="C18" s="188" t="s">
        <v>17</v>
      </c>
      <c r="D18" s="193">
        <v>644</v>
      </c>
      <c r="E18" s="188" t="s">
        <v>83</v>
      </c>
      <c r="F18" s="194" t="s">
        <v>14</v>
      </c>
      <c r="G18" s="194">
        <v>58.192</v>
      </c>
      <c r="H18" s="194" t="s">
        <v>14</v>
      </c>
      <c r="I18" s="197">
        <v>7.092</v>
      </c>
    </row>
    <row r="19" ht="14.25" customHeight="1" spans="1:9">
      <c r="A19" s="199" t="s">
        <v>114</v>
      </c>
      <c r="B19" s="199" t="s">
        <v>115</v>
      </c>
      <c r="C19" s="199" t="s">
        <v>116</v>
      </c>
      <c r="D19" s="200">
        <v>1274.8</v>
      </c>
      <c r="E19" s="199" t="s">
        <v>83</v>
      </c>
      <c r="F19" s="201" t="s">
        <v>14</v>
      </c>
      <c r="G19" s="202">
        <v>59.77</v>
      </c>
      <c r="H19" s="201" t="s">
        <v>14</v>
      </c>
      <c r="I19" s="202">
        <v>7.11</v>
      </c>
    </row>
    <row r="20" ht="14.25" customHeight="1" spans="1:9">
      <c r="A20" s="199" t="s">
        <v>114</v>
      </c>
      <c r="B20" s="199" t="s">
        <v>115</v>
      </c>
      <c r="C20" s="199" t="s">
        <v>116</v>
      </c>
      <c r="D20" s="200">
        <v>1213</v>
      </c>
      <c r="E20" s="199" t="s">
        <v>83</v>
      </c>
      <c r="F20" s="201" t="s">
        <v>14</v>
      </c>
      <c r="G20" s="202">
        <v>59.77</v>
      </c>
      <c r="H20" s="201" t="s">
        <v>14</v>
      </c>
      <c r="I20" s="202">
        <v>7.13</v>
      </c>
    </row>
    <row r="21" ht="14.25" customHeight="1" spans="1:9">
      <c r="A21" s="199" t="s">
        <v>114</v>
      </c>
      <c r="B21" s="203"/>
      <c r="C21" s="199" t="s">
        <v>116</v>
      </c>
      <c r="D21" s="200">
        <v>1420</v>
      </c>
      <c r="E21" s="199" t="s">
        <v>83</v>
      </c>
      <c r="F21" s="201" t="s">
        <v>14</v>
      </c>
      <c r="G21" s="201">
        <v>58.192</v>
      </c>
      <c r="H21" s="201" t="s">
        <v>14</v>
      </c>
      <c r="I21" s="204">
        <v>7.092</v>
      </c>
    </row>
    <row r="22" ht="14.25" customHeight="1" spans="1:9">
      <c r="A22" s="199" t="s">
        <v>114</v>
      </c>
      <c r="B22" s="203"/>
      <c r="C22" s="199" t="s">
        <v>17</v>
      </c>
      <c r="D22" s="200">
        <v>786.6</v>
      </c>
      <c r="E22" s="199" t="s">
        <v>83</v>
      </c>
      <c r="F22" s="201" t="s">
        <v>14</v>
      </c>
      <c r="G22" s="201">
        <v>58.027</v>
      </c>
      <c r="H22" s="201" t="s">
        <v>14</v>
      </c>
      <c r="I22" s="204">
        <v>6.948</v>
      </c>
    </row>
    <row r="23" ht="14.25" customHeight="1" spans="1:9">
      <c r="A23" s="199" t="s">
        <v>114</v>
      </c>
      <c r="B23" s="203"/>
      <c r="C23" s="199" t="s">
        <v>17</v>
      </c>
      <c r="D23" s="200">
        <v>928.6</v>
      </c>
      <c r="E23" s="199" t="s">
        <v>83</v>
      </c>
      <c r="F23" s="201" t="s">
        <v>14</v>
      </c>
      <c r="G23" s="201">
        <v>58.027</v>
      </c>
      <c r="H23" s="201" t="s">
        <v>14</v>
      </c>
      <c r="I23" s="204">
        <v>6.948</v>
      </c>
    </row>
    <row r="24" ht="14.25" customHeight="1" spans="1:9">
      <c r="A24" s="199" t="s">
        <v>114</v>
      </c>
      <c r="B24" s="203"/>
      <c r="C24" s="199" t="s">
        <v>17</v>
      </c>
      <c r="D24" s="200">
        <v>835</v>
      </c>
      <c r="E24" s="199" t="s">
        <v>83</v>
      </c>
      <c r="F24" s="201" t="s">
        <v>14</v>
      </c>
      <c r="G24" s="201">
        <v>58.027</v>
      </c>
      <c r="H24" s="201" t="s">
        <v>14</v>
      </c>
      <c r="I24" s="204">
        <v>6.948</v>
      </c>
    </row>
    <row r="25" ht="14.25" customHeight="1" spans="1:9">
      <c r="A25" s="199" t="s">
        <v>114</v>
      </c>
      <c r="B25" s="199"/>
      <c r="C25" s="199" t="s">
        <v>116</v>
      </c>
      <c r="D25" s="200">
        <f>562+275</f>
        <v>837</v>
      </c>
      <c r="E25" s="199" t="s">
        <v>86</v>
      </c>
      <c r="F25" s="201" t="s">
        <v>14</v>
      </c>
      <c r="G25" s="201" t="s">
        <v>14</v>
      </c>
      <c r="H25" s="202">
        <v>58.1</v>
      </c>
      <c r="I25" s="202">
        <v>3.97</v>
      </c>
    </row>
    <row r="26" ht="14.25" customHeight="1" spans="1:9">
      <c r="A26" s="205" t="s">
        <v>117</v>
      </c>
      <c r="B26" s="205"/>
      <c r="C26" s="205" t="s">
        <v>90</v>
      </c>
      <c r="D26" s="206">
        <v>700</v>
      </c>
      <c r="E26" s="205" t="s">
        <v>86</v>
      </c>
      <c r="F26" s="207">
        <v>33.57</v>
      </c>
      <c r="G26" s="207">
        <v>9.53</v>
      </c>
      <c r="H26" s="207">
        <v>17.1</v>
      </c>
      <c r="I26" s="207">
        <v>4.33</v>
      </c>
    </row>
    <row r="27" ht="14.25" customHeight="1" spans="1:9">
      <c r="A27" s="205" t="s">
        <v>117</v>
      </c>
      <c r="B27" s="205"/>
      <c r="C27" s="205" t="s">
        <v>118</v>
      </c>
      <c r="D27" s="206">
        <v>295</v>
      </c>
      <c r="E27" s="205" t="s">
        <v>95</v>
      </c>
      <c r="F27" s="207" t="s">
        <v>119</v>
      </c>
      <c r="G27" s="207" t="s">
        <v>120</v>
      </c>
      <c r="H27" s="207" t="s">
        <v>14</v>
      </c>
      <c r="I27" s="207">
        <v>4.4</v>
      </c>
    </row>
    <row r="28" spans="1:9">
      <c r="A28" s="205" t="s">
        <v>117</v>
      </c>
      <c r="B28" s="205"/>
      <c r="C28" s="205" t="s">
        <v>90</v>
      </c>
      <c r="D28" s="206">
        <v>1723.6</v>
      </c>
      <c r="E28" s="205" t="s">
        <v>93</v>
      </c>
      <c r="F28" s="207">
        <v>45.37</v>
      </c>
      <c r="G28" s="207">
        <v>5.01</v>
      </c>
      <c r="H28" s="207">
        <v>3.08</v>
      </c>
      <c r="I28" s="207">
        <v>7.06</v>
      </c>
    </row>
    <row r="29" spans="1:9">
      <c r="A29" s="205" t="s">
        <v>117</v>
      </c>
      <c r="B29" s="205"/>
      <c r="C29" s="205" t="s">
        <v>118</v>
      </c>
      <c r="D29" s="206">
        <v>1660</v>
      </c>
      <c r="E29" s="205" t="s">
        <v>97</v>
      </c>
      <c r="F29" s="207" t="s">
        <v>14</v>
      </c>
      <c r="G29" s="207" t="s">
        <v>14</v>
      </c>
      <c r="H29" s="207" t="s">
        <v>14</v>
      </c>
      <c r="I29" s="207" t="s">
        <v>14</v>
      </c>
    </row>
    <row r="30" spans="1:9">
      <c r="A30" s="205" t="s">
        <v>117</v>
      </c>
      <c r="B30" s="205"/>
      <c r="C30" s="205" t="s">
        <v>118</v>
      </c>
      <c r="D30" s="206">
        <v>460</v>
      </c>
      <c r="E30" s="205" t="s">
        <v>99</v>
      </c>
      <c r="F30" s="207" t="s">
        <v>14</v>
      </c>
      <c r="G30" s="207" t="s">
        <v>14</v>
      </c>
      <c r="H30" s="207" t="s">
        <v>14</v>
      </c>
      <c r="I30" s="207" t="s">
        <v>14</v>
      </c>
    </row>
    <row r="31" spans="1:9">
      <c r="A31" s="205" t="s">
        <v>117</v>
      </c>
      <c r="B31" s="205"/>
      <c r="C31" s="205" t="s">
        <v>118</v>
      </c>
      <c r="D31" s="206">
        <v>94</v>
      </c>
      <c r="E31" s="205" t="s">
        <v>95</v>
      </c>
      <c r="F31" s="207" t="s">
        <v>14</v>
      </c>
      <c r="G31" s="207" t="s">
        <v>14</v>
      </c>
      <c r="H31" s="207" t="s">
        <v>14</v>
      </c>
      <c r="I31" s="207" t="s">
        <v>14</v>
      </c>
    </row>
    <row r="32" spans="1:9">
      <c r="A32" s="205" t="s">
        <v>117</v>
      </c>
      <c r="B32" s="205"/>
      <c r="C32" s="205" t="s">
        <v>118</v>
      </c>
      <c r="D32" s="206">
        <v>711</v>
      </c>
      <c r="E32" s="205" t="s">
        <v>86</v>
      </c>
      <c r="F32" s="207">
        <v>0.475</v>
      </c>
      <c r="G32" s="207">
        <v>2.868</v>
      </c>
      <c r="H32" s="207">
        <v>57.556</v>
      </c>
      <c r="I32" s="207">
        <v>1.346</v>
      </c>
    </row>
    <row r="33" spans="1:9">
      <c r="A33" s="208" t="s">
        <v>121</v>
      </c>
      <c r="B33" s="208"/>
      <c r="C33" s="208" t="s">
        <v>90</v>
      </c>
      <c r="D33" s="209">
        <v>410</v>
      </c>
      <c r="E33" s="208" t="s">
        <v>83</v>
      </c>
      <c r="F33" s="210" t="s">
        <v>14</v>
      </c>
      <c r="G33" s="210">
        <v>71.01</v>
      </c>
      <c r="H33" s="210" t="s">
        <v>14</v>
      </c>
      <c r="I33" s="210" t="s">
        <v>14</v>
      </c>
    </row>
    <row r="34" spans="1:9">
      <c r="A34" s="208" t="s">
        <v>122</v>
      </c>
      <c r="B34" s="208"/>
      <c r="C34" s="208" t="s">
        <v>101</v>
      </c>
      <c r="D34" s="209">
        <f>1694+500.6</f>
        <v>2194.6</v>
      </c>
      <c r="E34" s="208" t="s">
        <v>101</v>
      </c>
      <c r="F34" s="210"/>
      <c r="G34" s="210"/>
      <c r="H34" s="210"/>
      <c r="I34" s="210"/>
    </row>
    <row r="35" spans="1:9">
      <c r="A35" s="208" t="s">
        <v>123</v>
      </c>
      <c r="B35" s="208"/>
      <c r="C35" s="208" t="s">
        <v>103</v>
      </c>
      <c r="D35" s="209">
        <v>272.7</v>
      </c>
      <c r="E35" s="208" t="s">
        <v>103</v>
      </c>
      <c r="F35" s="210"/>
      <c r="G35" s="210"/>
      <c r="H35" s="210"/>
      <c r="I35" s="210"/>
    </row>
  </sheetData>
  <autoFilter xmlns:etc="http://www.wps.cn/officeDocument/2017/etCustomData" ref="A1:I35" etc:filterBottomFollowUsedRange="0">
    <extLst/>
  </autoFilter>
  <dataValidations count="1">
    <dataValidation type="list" allowBlank="1" showInputMessage="1" showErrorMessage="1" sqref="F1:H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F19" sqref="F19:I19"/>
    </sheetView>
  </sheetViews>
  <sheetFormatPr defaultColWidth="9" defaultRowHeight="12"/>
  <cols>
    <col min="1" max="3" width="12" style="167" customWidth="1"/>
    <col min="4" max="4" width="16.75" style="167" customWidth="1"/>
    <col min="5" max="5" width="12" style="168" customWidth="1"/>
    <col min="6" max="9" width="13.5" style="167" customWidth="1"/>
    <col min="10" max="16384" width="9" style="167"/>
  </cols>
  <sheetData>
    <row r="1" ht="20.25" customHeight="1" spans="1:11">
      <c r="A1" s="169" t="s">
        <v>124</v>
      </c>
      <c r="B1" s="169" t="s">
        <v>125</v>
      </c>
      <c r="C1" s="169" t="s">
        <v>126</v>
      </c>
      <c r="D1" s="169" t="s">
        <v>87</v>
      </c>
      <c r="E1" s="170" t="s">
        <v>2</v>
      </c>
      <c r="F1" s="169" t="s">
        <v>6</v>
      </c>
      <c r="G1" s="169" t="s">
        <v>7</v>
      </c>
      <c r="H1" s="169" t="s">
        <v>8</v>
      </c>
      <c r="I1" s="169" t="s">
        <v>9</v>
      </c>
      <c r="J1" s="171" t="s">
        <v>48</v>
      </c>
      <c r="K1" s="171" t="s">
        <v>2</v>
      </c>
    </row>
    <row r="2" ht="20.25" customHeight="1" spans="1:11">
      <c r="A2" s="169" t="s">
        <v>127</v>
      </c>
      <c r="B2" s="169" t="s">
        <v>83</v>
      </c>
      <c r="C2" s="169"/>
      <c r="D2" s="169" t="s">
        <v>128</v>
      </c>
      <c r="E2" s="170">
        <v>651.8</v>
      </c>
      <c r="F2" s="172"/>
      <c r="G2" s="173">
        <v>0.5975</v>
      </c>
      <c r="H2" s="172"/>
      <c r="I2" s="173">
        <v>0.0722</v>
      </c>
      <c r="J2" s="171" t="s">
        <v>83</v>
      </c>
      <c r="K2" s="174">
        <f>SUMIFS(E:E,B:B,J2)</f>
        <v>7105.4</v>
      </c>
    </row>
    <row r="3" ht="20.25" customHeight="1" spans="1:11">
      <c r="A3" s="169" t="s">
        <v>127</v>
      </c>
      <c r="B3" s="169" t="s">
        <v>83</v>
      </c>
      <c r="C3" s="169"/>
      <c r="D3" s="169" t="s">
        <v>129</v>
      </c>
      <c r="E3" s="170">
        <v>364.8</v>
      </c>
      <c r="F3" s="172"/>
      <c r="G3" s="173">
        <v>0.5975</v>
      </c>
      <c r="H3" s="172"/>
      <c r="I3" s="173">
        <v>0.0722</v>
      </c>
      <c r="J3" s="171" t="s">
        <v>86</v>
      </c>
      <c r="K3" s="174">
        <f>SUMIFS(E:E,B:B,J3)</f>
        <v>6636.7</v>
      </c>
    </row>
    <row r="4" ht="20.25" customHeight="1" spans="1:11">
      <c r="A4" s="169" t="s">
        <v>127</v>
      </c>
      <c r="B4" s="169" t="s">
        <v>83</v>
      </c>
      <c r="C4" s="169"/>
      <c r="D4" s="169" t="s">
        <v>130</v>
      </c>
      <c r="E4" s="170">
        <v>1023</v>
      </c>
      <c r="F4" s="172"/>
      <c r="G4" s="173">
        <v>0.5975</v>
      </c>
      <c r="H4" s="172"/>
      <c r="I4" s="173">
        <v>0.0722</v>
      </c>
      <c r="J4" s="171" t="s">
        <v>93</v>
      </c>
      <c r="K4" s="174">
        <f>SUMIFS(E:E,B:B,J4)</f>
        <v>2552.5</v>
      </c>
    </row>
    <row r="5" ht="20.25" customHeight="1" spans="1:11">
      <c r="A5" s="169" t="s">
        <v>127</v>
      </c>
      <c r="B5" s="169" t="s">
        <v>83</v>
      </c>
      <c r="C5" s="169"/>
      <c r="D5" s="169" t="s">
        <v>131</v>
      </c>
      <c r="E5" s="170">
        <v>211</v>
      </c>
      <c r="F5" s="172"/>
      <c r="G5" s="173">
        <v>0.5975</v>
      </c>
      <c r="H5" s="172"/>
      <c r="I5" s="173">
        <v>0.0722</v>
      </c>
      <c r="J5" s="171" t="s">
        <v>95</v>
      </c>
      <c r="K5" s="174">
        <f>SUMIFS(E:E,B:B,J5)</f>
        <v>1051.7</v>
      </c>
    </row>
    <row r="6" ht="20.25" customHeight="1" spans="1:11">
      <c r="A6" s="169" t="s">
        <v>127</v>
      </c>
      <c r="B6" s="169" t="s">
        <v>83</v>
      </c>
      <c r="C6" s="169"/>
      <c r="D6" s="169" t="s">
        <v>132</v>
      </c>
      <c r="E6" s="170">
        <v>627.3</v>
      </c>
      <c r="F6" s="172"/>
      <c r="G6" s="173">
        <v>0.5975</v>
      </c>
      <c r="H6" s="172"/>
      <c r="I6" s="173">
        <v>0.0722</v>
      </c>
      <c r="J6" s="175" t="s">
        <v>46</v>
      </c>
      <c r="K6" s="174">
        <f>SUM(K2:K5)</f>
        <v>17346.3</v>
      </c>
    </row>
    <row r="7" ht="20.25" customHeight="1" spans="1:11">
      <c r="A7" s="169" t="s">
        <v>127</v>
      </c>
      <c r="B7" s="169" t="s">
        <v>83</v>
      </c>
      <c r="C7" s="169"/>
      <c r="D7" s="169" t="s">
        <v>133</v>
      </c>
      <c r="E7" s="170">
        <v>1140</v>
      </c>
      <c r="F7" s="172"/>
      <c r="G7" s="173">
        <v>0.5975</v>
      </c>
      <c r="H7" s="172"/>
      <c r="I7" s="173">
        <v>0.0722</v>
      </c>
    </row>
    <row r="8" ht="20.25" customHeight="1" spans="1:11">
      <c r="A8" s="176" t="s">
        <v>127</v>
      </c>
      <c r="B8" s="176" t="s">
        <v>83</v>
      </c>
      <c r="C8" s="176"/>
      <c r="D8" s="176" t="s">
        <v>134</v>
      </c>
      <c r="E8" s="177">
        <v>700</v>
      </c>
      <c r="F8" s="172"/>
      <c r="G8" s="173">
        <v>0.5975</v>
      </c>
      <c r="H8" s="172"/>
      <c r="I8" s="173">
        <v>0.0722</v>
      </c>
    </row>
    <row r="9" ht="20.25" customHeight="1" spans="1:11">
      <c r="A9" s="169" t="s">
        <v>127</v>
      </c>
      <c r="B9" s="169" t="s">
        <v>86</v>
      </c>
      <c r="C9" s="169"/>
      <c r="D9" s="169" t="s">
        <v>135</v>
      </c>
      <c r="E9" s="170">
        <v>1398</v>
      </c>
      <c r="F9" s="173">
        <v>0.3962</v>
      </c>
      <c r="G9" s="173">
        <v>0.0473</v>
      </c>
      <c r="H9" s="173">
        <v>0.129</v>
      </c>
      <c r="I9" s="173">
        <v>0.0727</v>
      </c>
    </row>
    <row r="10" ht="20.25" customHeight="1" spans="1:11">
      <c r="A10" s="171" t="s">
        <v>136</v>
      </c>
      <c r="B10" s="171" t="s">
        <v>83</v>
      </c>
      <c r="C10" s="171"/>
      <c r="D10" s="171" t="s">
        <v>137</v>
      </c>
      <c r="E10" s="178">
        <f>1077.3+250</f>
        <v>1327.3</v>
      </c>
      <c r="F10" s="172"/>
      <c r="G10" s="173">
        <v>0.5975</v>
      </c>
      <c r="H10" s="172"/>
      <c r="I10" s="173">
        <v>0.0722</v>
      </c>
      <c r="J10" s="179"/>
      <c r="K10" s="180"/>
    </row>
    <row r="11" ht="20.25" customHeight="1" spans="1:11">
      <c r="A11" s="171" t="s">
        <v>136</v>
      </c>
      <c r="B11" s="171" t="s">
        <v>83</v>
      </c>
      <c r="C11" s="171"/>
      <c r="D11" s="171" t="s">
        <v>137</v>
      </c>
      <c r="E11" s="178">
        <v>295.5</v>
      </c>
      <c r="F11" s="172"/>
      <c r="G11" s="173">
        <v>0.5975</v>
      </c>
      <c r="H11" s="172"/>
      <c r="I11" s="173">
        <v>0.0722</v>
      </c>
      <c r="K11" s="181"/>
    </row>
    <row r="12" ht="20.25" customHeight="1" spans="1:11">
      <c r="A12" s="182" t="s">
        <v>136</v>
      </c>
      <c r="B12" s="182" t="s">
        <v>86</v>
      </c>
      <c r="C12" s="182"/>
      <c r="D12" s="182" t="s">
        <v>138</v>
      </c>
      <c r="E12" s="183">
        <v>585.8</v>
      </c>
      <c r="F12" s="173">
        <v>0.3962</v>
      </c>
      <c r="G12" s="173">
        <v>0.0473</v>
      </c>
      <c r="H12" s="173">
        <v>0.129</v>
      </c>
      <c r="I12" s="173">
        <v>0.0727</v>
      </c>
    </row>
    <row r="13" ht="20.25" customHeight="1" spans="1:11">
      <c r="A13" s="184" t="s">
        <v>136</v>
      </c>
      <c r="B13" s="185" t="s">
        <v>86</v>
      </c>
      <c r="C13" s="184"/>
      <c r="D13" s="184" t="s">
        <v>139</v>
      </c>
      <c r="E13" s="186">
        <v>558.7</v>
      </c>
      <c r="F13" s="173">
        <v>0.3962</v>
      </c>
      <c r="G13" s="173">
        <v>0.0473</v>
      </c>
      <c r="H13" s="173">
        <v>0.129</v>
      </c>
      <c r="I13" s="173">
        <v>0.0727</v>
      </c>
    </row>
    <row r="14" ht="20.25" customHeight="1" spans="1:11">
      <c r="A14" s="184" t="s">
        <v>136</v>
      </c>
      <c r="B14" s="185" t="s">
        <v>86</v>
      </c>
      <c r="C14" s="184"/>
      <c r="D14" s="184" t="s">
        <v>139</v>
      </c>
      <c r="E14" s="186">
        <v>665</v>
      </c>
      <c r="F14" s="173">
        <v>0.3962</v>
      </c>
      <c r="G14" s="173">
        <v>0.0473</v>
      </c>
      <c r="H14" s="173">
        <v>0.129</v>
      </c>
      <c r="I14" s="173">
        <v>0.0727</v>
      </c>
    </row>
    <row r="15" ht="20.25" customHeight="1" spans="1:11">
      <c r="A15" s="184" t="s">
        <v>136</v>
      </c>
      <c r="B15" s="185" t="s">
        <v>86</v>
      </c>
      <c r="C15" s="184"/>
      <c r="D15" s="184" t="s">
        <v>139</v>
      </c>
      <c r="E15" s="186">
        <v>797.4</v>
      </c>
      <c r="F15" s="173">
        <v>0.3962</v>
      </c>
      <c r="G15" s="173">
        <v>0.0473</v>
      </c>
      <c r="H15" s="173">
        <v>0.129</v>
      </c>
      <c r="I15" s="173">
        <v>0.0727</v>
      </c>
    </row>
    <row r="16" ht="20.25" customHeight="1" spans="1:11">
      <c r="A16" s="184" t="s">
        <v>136</v>
      </c>
      <c r="B16" s="185" t="s">
        <v>86</v>
      </c>
      <c r="C16" s="184"/>
      <c r="D16" s="184" t="s">
        <v>139</v>
      </c>
      <c r="E16" s="186">
        <v>619.6</v>
      </c>
      <c r="F16" s="173">
        <v>0.3962</v>
      </c>
      <c r="G16" s="173">
        <v>0.0473</v>
      </c>
      <c r="H16" s="173">
        <v>0.129</v>
      </c>
      <c r="I16" s="173">
        <v>0.0727</v>
      </c>
    </row>
    <row r="17" ht="20.25" customHeight="1" spans="1:9">
      <c r="A17" s="184" t="s">
        <v>136</v>
      </c>
      <c r="B17" s="185" t="s">
        <v>86</v>
      </c>
      <c r="C17" s="184"/>
      <c r="D17" s="184" t="s">
        <v>139</v>
      </c>
      <c r="E17" s="186">
        <f>83+97+67+154.6+75.6</f>
        <v>477.2</v>
      </c>
      <c r="F17" s="173">
        <v>0.3962</v>
      </c>
      <c r="G17" s="173">
        <v>0.0473</v>
      </c>
      <c r="H17" s="173">
        <v>0.129</v>
      </c>
      <c r="I17" s="173">
        <v>0.0727</v>
      </c>
    </row>
    <row r="18" ht="20.25" customHeight="1" spans="1:9">
      <c r="A18" s="184" t="s">
        <v>136</v>
      </c>
      <c r="B18" s="185" t="s">
        <v>86</v>
      </c>
      <c r="C18" s="184"/>
      <c r="D18" s="184" t="s">
        <v>139</v>
      </c>
      <c r="E18" s="186">
        <f>73+91+89+111+111+92+80+79</f>
        <v>726</v>
      </c>
      <c r="F18" s="173">
        <v>0.3962</v>
      </c>
      <c r="G18" s="173">
        <v>0.0473</v>
      </c>
      <c r="H18" s="173">
        <v>0.129</v>
      </c>
      <c r="I18" s="173">
        <v>0.0727</v>
      </c>
    </row>
    <row r="19" ht="20.25" customHeight="1" spans="1:9">
      <c r="A19" s="187" t="s">
        <v>136</v>
      </c>
      <c r="B19" s="188" t="s">
        <v>93</v>
      </c>
      <c r="C19" s="187"/>
      <c r="D19" s="188" t="s">
        <v>140</v>
      </c>
      <c r="E19" s="189">
        <f>310+264.5</f>
        <v>574.5</v>
      </c>
      <c r="F19" s="173">
        <v>0.0186</v>
      </c>
      <c r="G19" s="173">
        <v>0.0078</v>
      </c>
      <c r="H19" s="173">
        <v>0.5707</v>
      </c>
      <c r="I19" s="173">
        <v>0.0383</v>
      </c>
    </row>
    <row r="20" ht="20.25" customHeight="1" spans="1:9">
      <c r="A20" s="190" t="s">
        <v>141</v>
      </c>
      <c r="B20" s="190" t="s">
        <v>93</v>
      </c>
      <c r="C20" s="190"/>
      <c r="D20" s="190" t="s">
        <v>142</v>
      </c>
      <c r="E20" s="170">
        <v>829.7</v>
      </c>
      <c r="F20" s="173">
        <v>0.0186</v>
      </c>
      <c r="G20" s="173">
        <v>0.0078</v>
      </c>
      <c r="H20" s="173">
        <v>0.5707</v>
      </c>
      <c r="I20" s="173">
        <v>0.0383</v>
      </c>
    </row>
    <row r="21" ht="20.25" customHeight="1" spans="1:9">
      <c r="A21" s="190" t="s">
        <v>141</v>
      </c>
      <c r="B21" s="190" t="s">
        <v>93</v>
      </c>
      <c r="C21" s="190"/>
      <c r="D21" s="190" t="s">
        <v>142</v>
      </c>
      <c r="E21" s="170">
        <v>1148.3</v>
      </c>
      <c r="F21" s="173">
        <v>0.0186</v>
      </c>
      <c r="G21" s="173">
        <v>0.0078</v>
      </c>
      <c r="H21" s="173">
        <v>0.5707</v>
      </c>
      <c r="I21" s="173">
        <v>0.0383</v>
      </c>
    </row>
    <row r="22" ht="20.25" customHeight="1" spans="1:9">
      <c r="A22" s="190" t="s">
        <v>141</v>
      </c>
      <c r="B22" s="190" t="s">
        <v>83</v>
      </c>
      <c r="C22" s="190"/>
      <c r="D22" s="190" t="s">
        <v>143</v>
      </c>
      <c r="E22" s="170">
        <v>764.7</v>
      </c>
      <c r="F22" s="172"/>
      <c r="G22" s="173">
        <v>0.5975</v>
      </c>
      <c r="H22" s="172"/>
      <c r="I22" s="173">
        <v>0.0722</v>
      </c>
    </row>
    <row r="23" ht="20.25" customHeight="1" spans="1:9">
      <c r="A23" s="190" t="s">
        <v>141</v>
      </c>
      <c r="B23" s="190" t="s">
        <v>86</v>
      </c>
      <c r="C23" s="190"/>
      <c r="D23" s="190" t="s">
        <v>76</v>
      </c>
      <c r="E23" s="170">
        <v>809</v>
      </c>
      <c r="F23" s="173">
        <v>0.3962</v>
      </c>
      <c r="G23" s="173">
        <v>0.0473</v>
      </c>
      <c r="H23" s="173">
        <v>0.129</v>
      </c>
      <c r="I23" s="173">
        <v>0.0727</v>
      </c>
    </row>
    <row r="24" ht="20.25" customHeight="1" spans="1:9">
      <c r="A24" s="190" t="s">
        <v>141</v>
      </c>
      <c r="B24" s="190" t="s">
        <v>95</v>
      </c>
      <c r="C24" s="190"/>
      <c r="D24" s="190" t="s">
        <v>144</v>
      </c>
      <c r="E24" s="170">
        <v>546.1</v>
      </c>
      <c r="F24" s="191"/>
      <c r="G24" s="191"/>
      <c r="H24" s="191"/>
      <c r="I24" s="191"/>
    </row>
    <row r="25" ht="20.25" customHeight="1" spans="1:9">
      <c r="A25" s="190" t="s">
        <v>141</v>
      </c>
      <c r="B25" s="190" t="s">
        <v>95</v>
      </c>
      <c r="C25" s="190"/>
      <c r="D25" s="190" t="s">
        <v>144</v>
      </c>
      <c r="E25" s="170">
        <v>505.6</v>
      </c>
      <c r="F25" s="191"/>
      <c r="G25" s="191"/>
      <c r="H25" s="191"/>
      <c r="I25" s="191"/>
    </row>
  </sheetData>
  <autoFilter xmlns:etc="http://www.wps.cn/officeDocument/2017/etCustomData" ref="A1:K25" etc:filterBottomFollowUsedRange="0">
    <extLst/>
  </autoFilter>
  <dataValidations count="1">
    <dataValidation type="list" allowBlank="1" showInputMessage="1" showErrorMessage="1" sqref="F1:H1">
      <formula1>#REF!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7"/>
  <sheetViews>
    <sheetView topLeftCell="A14" workbookViewId="0">
      <selection activeCell="A1" sqref="$A1:$XFD1048576"/>
    </sheetView>
  </sheetViews>
  <sheetFormatPr defaultColWidth="10" defaultRowHeight="15.6"/>
  <cols>
    <col min="1" max="1" width="10" style="108"/>
    <col min="2" max="2" width="17.9166666666667" style="108" customWidth="1"/>
    <col min="3" max="3" width="27.3611111111111" style="108" customWidth="1"/>
    <col min="4" max="4" width="14.4444444444444" style="108" customWidth="1"/>
    <col min="5" max="5" width="19.0277777777778" style="108" customWidth="1"/>
    <col min="6" max="6" width="13.4722222222222" style="108" customWidth="1"/>
    <col min="7" max="7" width="18.4722222222222" style="108" customWidth="1"/>
    <col min="8" max="9" width="11.6666666666667" style="108" customWidth="1"/>
    <col min="10" max="10" width="21.1111111111111" style="108" customWidth="1"/>
    <col min="11" max="11" width="3.47222222222222" style="108" customWidth="1"/>
    <col min="12" max="12" width="14.8611111111111" style="108" customWidth="1"/>
    <col min="13" max="13" width="20.9722222222222" style="108" customWidth="1"/>
    <col min="14" max="15" width="19.7222222222222" style="108" customWidth="1"/>
    <col min="16" max="17" width="12.6388888888889" style="108"/>
    <col min="18" max="18" width="13.75" style="108" customWidth="1"/>
    <col min="19" max="19" width="10" style="108"/>
    <col min="20" max="20" width="11.5277777777778" style="108"/>
    <col min="21" max="22" width="10" style="108"/>
    <col min="23" max="23" width="16.6666666666667" style="108" customWidth="1"/>
    <col min="24" max="16384" width="10" style="108"/>
  </cols>
  <sheetData>
    <row r="1" s="108" customFormat="1" ht="17.4" spans="1:23">
      <c r="A1" s="109" t="s">
        <v>145</v>
      </c>
      <c r="B1" s="110"/>
      <c r="C1" s="110"/>
      <c r="D1" s="110"/>
      <c r="E1" s="110"/>
      <c r="F1" s="111"/>
      <c r="G1" s="112"/>
      <c r="H1" s="112"/>
      <c r="I1" s="112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="108" customFormat="1" spans="1:23">
      <c r="A2" s="114" t="s">
        <v>146</v>
      </c>
      <c r="B2" s="114" t="s">
        <v>147</v>
      </c>
      <c r="C2" s="114" t="s">
        <v>148</v>
      </c>
      <c r="D2" s="114" t="s">
        <v>149</v>
      </c>
      <c r="E2" s="114" t="s">
        <v>150</v>
      </c>
      <c r="F2" s="115" t="s">
        <v>151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="108" customFormat="1" ht="17.4" spans="1:23">
      <c r="A3" s="116" t="s">
        <v>152</v>
      </c>
      <c r="B3" s="117" t="s">
        <v>17</v>
      </c>
      <c r="C3" s="118">
        <v>832.5</v>
      </c>
      <c r="D3" s="119"/>
      <c r="E3" s="114">
        <f t="shared" ref="E3:E12" si="0">C3-D3</f>
        <v>832.5</v>
      </c>
      <c r="F3" s="120"/>
      <c r="G3" s="121"/>
      <c r="H3" s="121"/>
      <c r="I3" s="121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</row>
    <row r="4" s="108" customFormat="1" ht="17.4" spans="1:23">
      <c r="A4" s="122"/>
      <c r="B4" s="117" t="s">
        <v>153</v>
      </c>
      <c r="C4" s="117">
        <v>235</v>
      </c>
      <c r="D4" s="119"/>
      <c r="E4" s="114">
        <f t="shared" si="0"/>
        <v>235</v>
      </c>
      <c r="F4" s="120" t="s">
        <v>154</v>
      </c>
      <c r="G4" s="121"/>
      <c r="H4" s="121"/>
      <c r="I4" s="121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</row>
    <row r="5" s="108" customFormat="1" ht="17.4" spans="1:23">
      <c r="A5" s="122"/>
      <c r="B5" s="117" t="s">
        <v>155</v>
      </c>
      <c r="C5" s="118">
        <v>0</v>
      </c>
      <c r="D5" s="119"/>
      <c r="E5" s="114">
        <f t="shared" si="0"/>
        <v>0</v>
      </c>
      <c r="F5" s="123"/>
      <c r="G5" s="121"/>
      <c r="H5" s="121"/>
      <c r="I5" s="121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</row>
    <row r="6" s="108" customFormat="1" ht="17.4" spans="1:23">
      <c r="A6" s="122"/>
      <c r="B6" s="117" t="s">
        <v>156</v>
      </c>
      <c r="C6" s="118">
        <v>0</v>
      </c>
      <c r="D6" s="119"/>
      <c r="E6" s="114">
        <f t="shared" si="0"/>
        <v>0</v>
      </c>
      <c r="F6" s="123"/>
      <c r="G6" s="121"/>
      <c r="H6" s="121"/>
      <c r="I6" s="121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</row>
    <row r="7" s="108" customFormat="1" ht="17.4" spans="1:23">
      <c r="A7" s="122"/>
      <c r="B7" s="117" t="s">
        <v>157</v>
      </c>
      <c r="C7" s="118">
        <v>0</v>
      </c>
      <c r="D7" s="119"/>
      <c r="E7" s="114">
        <f t="shared" si="0"/>
        <v>0</v>
      </c>
      <c r="F7" s="123"/>
      <c r="G7" s="121"/>
      <c r="H7" s="121"/>
      <c r="I7" s="121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="108" customFormat="1" ht="17.4" spans="1:23">
      <c r="A8" s="122"/>
      <c r="B8" s="117" t="s">
        <v>158</v>
      </c>
      <c r="C8" s="117">
        <v>341.2</v>
      </c>
      <c r="D8" s="119"/>
      <c r="E8" s="114">
        <f t="shared" si="0"/>
        <v>341.2</v>
      </c>
      <c r="F8" s="123"/>
      <c r="G8" s="121"/>
      <c r="H8" s="121"/>
      <c r="I8" s="121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</row>
    <row r="9" s="108" customFormat="1" ht="17.4" spans="1:23">
      <c r="A9" s="122"/>
      <c r="B9" s="117" t="s">
        <v>26</v>
      </c>
      <c r="C9" s="118">
        <v>606</v>
      </c>
      <c r="D9" s="119"/>
      <c r="E9" s="114">
        <f t="shared" si="0"/>
        <v>606</v>
      </c>
      <c r="F9" s="123"/>
      <c r="G9" s="121"/>
      <c r="H9" s="121"/>
      <c r="I9" s="121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</row>
    <row r="10" s="108" customFormat="1" ht="17.4" spans="1:23">
      <c r="A10" s="122"/>
      <c r="B10" s="117" t="s">
        <v>159</v>
      </c>
      <c r="C10" s="118">
        <v>0</v>
      </c>
      <c r="D10" s="119"/>
      <c r="E10" s="114">
        <f t="shared" si="0"/>
        <v>0</v>
      </c>
      <c r="F10" s="123"/>
      <c r="G10" s="121"/>
      <c r="H10" s="121"/>
      <c r="I10" s="121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</row>
    <row r="11" s="108" customFormat="1" ht="17.4" spans="1:23">
      <c r="A11" s="122"/>
      <c r="B11" s="117" t="s">
        <v>71</v>
      </c>
      <c r="C11" s="118">
        <v>1509.1</v>
      </c>
      <c r="D11" s="119"/>
      <c r="E11" s="114">
        <f t="shared" si="0"/>
        <v>1509.1</v>
      </c>
      <c r="F11" s="123"/>
      <c r="G11" s="121"/>
      <c r="H11" s="121"/>
      <c r="I11" s="121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</row>
    <row r="12" s="108" customFormat="1" ht="17.4" spans="1:23">
      <c r="A12" s="122"/>
      <c r="B12" s="117" t="s">
        <v>160</v>
      </c>
      <c r="C12" s="118">
        <v>243.4</v>
      </c>
      <c r="D12" s="119"/>
      <c r="E12" s="114">
        <f t="shared" si="0"/>
        <v>243.4</v>
      </c>
      <c r="F12" s="123"/>
      <c r="G12" s="121"/>
      <c r="H12" s="121"/>
      <c r="I12" s="121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</row>
    <row r="13" s="108" customFormat="1" spans="1:23">
      <c r="A13" s="124"/>
      <c r="B13" s="117" t="s">
        <v>161</v>
      </c>
      <c r="C13" s="118">
        <f>SUM(C3:C12)</f>
        <v>3767.2</v>
      </c>
      <c r="D13" s="114">
        <f>SUM(D3:D12)</f>
        <v>0</v>
      </c>
      <c r="E13" s="114">
        <f>SUM(E3:E12)</f>
        <v>3767.2</v>
      </c>
      <c r="F13" s="123"/>
      <c r="G13" s="121"/>
      <c r="H13" s="121"/>
      <c r="I13" s="121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</row>
    <row r="14" s="108" customFormat="1" spans="1:23">
      <c r="A14" s="114" t="s">
        <v>162</v>
      </c>
      <c r="B14" s="117" t="s">
        <v>17</v>
      </c>
      <c r="C14" s="118">
        <v>12781</v>
      </c>
      <c r="D14" s="118"/>
      <c r="E14" s="114">
        <f t="shared" ref="E14:E22" si="1">C14-D14</f>
        <v>12781</v>
      </c>
      <c r="F14" s="123"/>
      <c r="G14" s="121"/>
      <c r="H14" s="121"/>
      <c r="I14" s="121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</row>
    <row r="15" s="108" customFormat="1" spans="1:23">
      <c r="A15" s="114"/>
      <c r="B15" s="117" t="s">
        <v>153</v>
      </c>
      <c r="C15" s="118">
        <v>2208</v>
      </c>
      <c r="D15" s="118"/>
      <c r="E15" s="114">
        <f t="shared" si="1"/>
        <v>2208</v>
      </c>
      <c r="F15" s="123"/>
      <c r="G15" s="121"/>
      <c r="H15" s="121"/>
      <c r="I15" s="121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</row>
    <row r="16" s="108" customFormat="1" spans="1:23">
      <c r="A16" s="114"/>
      <c r="B16" s="117" t="s">
        <v>71</v>
      </c>
      <c r="C16" s="118">
        <v>1672.2</v>
      </c>
      <c r="D16" s="114"/>
      <c r="E16" s="114">
        <f t="shared" si="1"/>
        <v>1672.2</v>
      </c>
      <c r="F16" s="123"/>
      <c r="G16" s="121"/>
      <c r="H16" s="121"/>
      <c r="I16" s="121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="108" customFormat="1" ht="17.4" spans="1:23">
      <c r="A17" s="114"/>
      <c r="B17" s="117" t="s">
        <v>163</v>
      </c>
      <c r="C17" s="118">
        <v>0</v>
      </c>
      <c r="D17" s="119"/>
      <c r="E17" s="114">
        <f t="shared" si="1"/>
        <v>0</v>
      </c>
      <c r="F17" s="123"/>
      <c r="G17" s="121"/>
      <c r="H17" s="121"/>
      <c r="I17" s="121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</row>
    <row r="18" s="108" customFormat="1" ht="17.4" spans="1:23">
      <c r="A18" s="114"/>
      <c r="B18" s="117" t="s">
        <v>156</v>
      </c>
      <c r="C18" s="118">
        <v>0</v>
      </c>
      <c r="D18" s="119"/>
      <c r="E18" s="114">
        <f t="shared" si="1"/>
        <v>0</v>
      </c>
      <c r="F18" s="123"/>
      <c r="G18" s="121"/>
      <c r="H18" s="121"/>
      <c r="I18" s="121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</row>
    <row r="19" s="108" customFormat="1" ht="17.4" spans="1:23">
      <c r="A19" s="114"/>
      <c r="B19" s="117" t="s">
        <v>26</v>
      </c>
      <c r="C19" s="118">
        <v>623.7</v>
      </c>
      <c r="D19" s="119"/>
      <c r="E19" s="114">
        <f t="shared" si="1"/>
        <v>623.7</v>
      </c>
      <c r="F19" s="123"/>
      <c r="G19" s="121"/>
      <c r="H19" s="121"/>
      <c r="I19" s="121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</row>
    <row r="20" s="108" customFormat="1" ht="17.4" spans="1:23">
      <c r="A20" s="114"/>
      <c r="B20" s="117" t="s">
        <v>157</v>
      </c>
      <c r="C20" s="118">
        <v>135.1</v>
      </c>
      <c r="D20" s="119"/>
      <c r="E20" s="114">
        <f t="shared" si="1"/>
        <v>135.1</v>
      </c>
      <c r="F20" s="123"/>
      <c r="G20" s="121"/>
      <c r="H20" s="121"/>
      <c r="I20" s="121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</row>
    <row r="21" s="108" customFormat="1" ht="17.4" spans="1:23">
      <c r="A21" s="114"/>
      <c r="B21" s="117" t="s">
        <v>158</v>
      </c>
      <c r="C21" s="118">
        <v>7690.3</v>
      </c>
      <c r="D21" s="119"/>
      <c r="E21" s="114">
        <f t="shared" si="1"/>
        <v>7690.3</v>
      </c>
      <c r="F21" s="123"/>
      <c r="G21" s="121"/>
      <c r="H21" s="121"/>
      <c r="I21" s="121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</row>
    <row r="22" s="108" customFormat="1" spans="1:23">
      <c r="A22" s="125"/>
      <c r="B22" s="114" t="s">
        <v>161</v>
      </c>
      <c r="C22" s="114">
        <f>SUM(C14:C21)</f>
        <v>25110.3</v>
      </c>
      <c r="D22" s="114">
        <f>SUM(D14:D21)</f>
        <v>0</v>
      </c>
      <c r="E22" s="114">
        <f t="shared" si="1"/>
        <v>25110.3</v>
      </c>
      <c r="F22" s="123"/>
      <c r="G22" s="121"/>
      <c r="H22" s="121"/>
      <c r="I22" s="121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="108" customFormat="1" spans="1:23">
      <c r="A23" s="126" t="s">
        <v>164</v>
      </c>
      <c r="B23" s="127"/>
      <c r="C23" s="128">
        <f>C22+C13</f>
        <v>28877.5</v>
      </c>
      <c r="D23" s="129" t="s">
        <v>165</v>
      </c>
      <c r="E23" s="130">
        <f>E22+E13</f>
        <v>28877.5</v>
      </c>
      <c r="F23" s="131">
        <f>E23-E4-E3+173</f>
        <v>27983</v>
      </c>
      <c r="G23" s="132" t="s">
        <v>166</v>
      </c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</row>
    <row r="24" s="108" customFormat="1" spans="1:23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</row>
    <row r="25" s="108" customFormat="1" ht="22.2" spans="1:23">
      <c r="A25" s="133" t="s">
        <v>167</v>
      </c>
      <c r="B25" s="133"/>
      <c r="C25" s="133"/>
      <c r="D25" s="133"/>
      <c r="E25" s="133"/>
      <c r="F25" s="133"/>
      <c r="G25" s="133"/>
      <c r="H25" s="133"/>
      <c r="I25" s="133"/>
      <c r="J25" s="133"/>
    </row>
    <row r="26" s="108" customFormat="1" ht="30.6" spans="1:23">
      <c r="A26" s="134" t="s">
        <v>168</v>
      </c>
      <c r="B26" s="134" t="s">
        <v>5</v>
      </c>
      <c r="C26" s="134" t="s">
        <v>169</v>
      </c>
      <c r="D26" s="134" t="s">
        <v>170</v>
      </c>
      <c r="E26" s="135" t="s">
        <v>171</v>
      </c>
      <c r="F26" s="135" t="s">
        <v>172</v>
      </c>
      <c r="G26" s="135" t="s">
        <v>173</v>
      </c>
      <c r="H26" s="135" t="s">
        <v>174</v>
      </c>
      <c r="I26" s="135" t="s">
        <v>175</v>
      </c>
      <c r="J26" s="136" t="s">
        <v>151</v>
      </c>
      <c r="K26" s="108"/>
      <c r="L26" s="137" t="s">
        <v>176</v>
      </c>
      <c r="M26" s="138"/>
      <c r="N26" s="138"/>
      <c r="O26" s="138"/>
      <c r="P26" s="138"/>
      <c r="Q26" s="139" t="s">
        <v>177</v>
      </c>
      <c r="R26" s="139"/>
      <c r="S26" s="139"/>
      <c r="T26" s="139"/>
      <c r="U26" s="140"/>
    </row>
    <row r="27" s="108" customFormat="1" ht="19.2" spans="1:23">
      <c r="A27" s="141">
        <v>1</v>
      </c>
      <c r="B27" s="142" t="s">
        <v>178</v>
      </c>
      <c r="C27" s="142" t="s">
        <v>17</v>
      </c>
      <c r="D27" s="141" t="s">
        <v>179</v>
      </c>
      <c r="E27" s="142">
        <v>639.1</v>
      </c>
      <c r="F27" s="143"/>
      <c r="G27" s="143">
        <v>2.5</v>
      </c>
      <c r="H27" s="143"/>
      <c r="I27" s="143"/>
      <c r="J27" s="144" t="s">
        <v>180</v>
      </c>
      <c r="K27" s="108"/>
      <c r="L27" s="105" t="s">
        <v>146</v>
      </c>
      <c r="M27" s="105" t="s">
        <v>147</v>
      </c>
      <c r="N27" s="105" t="s">
        <v>181</v>
      </c>
      <c r="O27" s="105" t="s">
        <v>182</v>
      </c>
      <c r="P27" s="105" t="s">
        <v>183</v>
      </c>
      <c r="Q27" s="105" t="s">
        <v>184</v>
      </c>
      <c r="R27" s="105" t="s">
        <v>7</v>
      </c>
      <c r="S27" s="105" t="s">
        <v>8</v>
      </c>
      <c r="T27" s="105" t="s">
        <v>185</v>
      </c>
      <c r="U27" s="145" t="s">
        <v>151</v>
      </c>
    </row>
    <row r="28" s="108" customFormat="1" ht="19.2" spans="1:23">
      <c r="A28" s="141">
        <v>2</v>
      </c>
      <c r="B28" s="142" t="s">
        <v>178</v>
      </c>
      <c r="C28" s="142" t="s">
        <v>17</v>
      </c>
      <c r="D28" s="141" t="s">
        <v>186</v>
      </c>
      <c r="E28" s="142">
        <v>420.6</v>
      </c>
      <c r="F28" s="143"/>
      <c r="G28" s="143">
        <v>2.5</v>
      </c>
      <c r="H28" s="143"/>
      <c r="I28" s="143"/>
      <c r="J28" s="144" t="s">
        <v>180</v>
      </c>
      <c r="K28" s="108"/>
      <c r="L28" s="105" t="s">
        <v>83</v>
      </c>
      <c r="M28" s="105" t="s">
        <v>37</v>
      </c>
      <c r="N28" s="105" t="s">
        <v>187</v>
      </c>
      <c r="O28" s="105">
        <v>28</v>
      </c>
      <c r="P28" s="146">
        <v>14989</v>
      </c>
      <c r="Q28" s="105"/>
      <c r="R28" s="105"/>
      <c r="S28" s="105"/>
      <c r="T28" s="105"/>
      <c r="U28" s="145"/>
    </row>
    <row r="29" s="108" customFormat="1" ht="19.2" spans="1:23">
      <c r="A29" s="141">
        <v>3</v>
      </c>
      <c r="B29" s="142" t="s">
        <v>188</v>
      </c>
      <c r="C29" s="142" t="s">
        <v>17</v>
      </c>
      <c r="D29" s="141" t="s">
        <v>189</v>
      </c>
      <c r="E29" s="142">
        <v>690.6</v>
      </c>
      <c r="F29" s="143"/>
      <c r="G29" s="143">
        <v>2.5</v>
      </c>
      <c r="H29" s="143"/>
      <c r="I29" s="143"/>
      <c r="J29" s="144" t="s">
        <v>180</v>
      </c>
      <c r="K29" s="108"/>
      <c r="L29" s="105"/>
      <c r="M29" s="105" t="s">
        <v>190</v>
      </c>
      <c r="N29" s="105" t="s">
        <v>187</v>
      </c>
      <c r="O29" s="105">
        <v>1</v>
      </c>
      <c r="P29" s="146">
        <v>742.8</v>
      </c>
      <c r="Q29" s="105"/>
      <c r="R29" s="105"/>
      <c r="S29" s="105"/>
      <c r="T29" s="105"/>
      <c r="U29" s="145"/>
    </row>
    <row r="30" s="108" customFormat="1" ht="19.2" spans="1:23">
      <c r="A30" s="141">
        <v>4</v>
      </c>
      <c r="B30" s="142" t="s">
        <v>191</v>
      </c>
      <c r="C30" s="142" t="s">
        <v>17</v>
      </c>
      <c r="D30" s="141" t="s">
        <v>192</v>
      </c>
      <c r="E30" s="142">
        <v>491.9</v>
      </c>
      <c r="F30" s="143"/>
      <c r="G30" s="143">
        <v>2.5</v>
      </c>
      <c r="H30" s="143"/>
      <c r="I30" s="143"/>
      <c r="J30" s="144" t="s">
        <v>180</v>
      </c>
      <c r="K30" s="108"/>
      <c r="L30" s="105"/>
      <c r="M30" s="105" t="s">
        <v>193</v>
      </c>
      <c r="N30" s="105" t="s">
        <v>187</v>
      </c>
      <c r="O30" s="105">
        <v>2</v>
      </c>
      <c r="P30" s="146">
        <v>1718</v>
      </c>
      <c r="Q30" s="105"/>
      <c r="R30" s="105"/>
      <c r="S30" s="105"/>
      <c r="T30" s="105"/>
      <c r="U30" s="145"/>
    </row>
    <row r="31" s="108" customFormat="1" ht="19.2" spans="1:23">
      <c r="A31" s="141">
        <v>5</v>
      </c>
      <c r="B31" s="142" t="s">
        <v>191</v>
      </c>
      <c r="C31" s="142" t="s">
        <v>17</v>
      </c>
      <c r="D31" s="141" t="s">
        <v>194</v>
      </c>
      <c r="E31" s="142">
        <v>525</v>
      </c>
      <c r="F31" s="143"/>
      <c r="G31" s="143">
        <v>2.5</v>
      </c>
      <c r="H31" s="143"/>
      <c r="I31" s="143"/>
      <c r="J31" s="144" t="s">
        <v>180</v>
      </c>
      <c r="K31" s="108"/>
      <c r="L31" s="105"/>
      <c r="M31" s="105" t="s">
        <v>195</v>
      </c>
      <c r="N31" s="105" t="s">
        <v>187</v>
      </c>
      <c r="O31" s="105">
        <v>1</v>
      </c>
      <c r="P31" s="146">
        <v>608</v>
      </c>
      <c r="Q31" s="105"/>
      <c r="R31" s="105"/>
      <c r="S31" s="105"/>
      <c r="T31" s="105"/>
      <c r="U31" s="145"/>
    </row>
    <row r="32" s="108" customFormat="1" ht="19.2" spans="1:23">
      <c r="A32" s="141">
        <v>6</v>
      </c>
      <c r="B32" s="142" t="s">
        <v>83</v>
      </c>
      <c r="C32" s="142" t="s">
        <v>116</v>
      </c>
      <c r="D32" s="141" t="s">
        <v>196</v>
      </c>
      <c r="E32" s="142">
        <v>493.4</v>
      </c>
      <c r="F32" s="143"/>
      <c r="G32" s="143">
        <v>2.5</v>
      </c>
      <c r="H32" s="143"/>
      <c r="I32" s="143"/>
      <c r="J32" s="144" t="s">
        <v>180</v>
      </c>
      <c r="K32" s="108"/>
      <c r="L32" s="105"/>
      <c r="M32" s="105" t="s">
        <v>197</v>
      </c>
      <c r="N32" s="105" t="s">
        <v>187</v>
      </c>
      <c r="O32" s="105">
        <v>1</v>
      </c>
      <c r="P32" s="146">
        <v>357.2</v>
      </c>
      <c r="Q32" s="105"/>
      <c r="R32" s="105"/>
      <c r="S32" s="105"/>
      <c r="T32" s="105"/>
      <c r="U32" s="145"/>
    </row>
    <row r="33" s="108" customFormat="1" ht="19.2" spans="1:22">
      <c r="A33" s="141">
        <v>7</v>
      </c>
      <c r="B33" s="142" t="s">
        <v>191</v>
      </c>
      <c r="C33" s="142" t="s">
        <v>17</v>
      </c>
      <c r="D33" s="141" t="s">
        <v>198</v>
      </c>
      <c r="E33" s="142">
        <v>442.3</v>
      </c>
      <c r="F33" s="143"/>
      <c r="G33" s="143">
        <v>2.5</v>
      </c>
      <c r="H33" s="143"/>
      <c r="I33" s="143"/>
      <c r="J33" s="144" t="s">
        <v>180</v>
      </c>
      <c r="K33" s="108"/>
      <c r="L33" s="105"/>
      <c r="M33" s="105" t="s">
        <v>199</v>
      </c>
      <c r="N33" s="105" t="s">
        <v>200</v>
      </c>
      <c r="O33" s="105">
        <v>2</v>
      </c>
      <c r="P33" s="146">
        <v>1672.2</v>
      </c>
      <c r="Q33" s="105"/>
      <c r="R33" s="105"/>
      <c r="S33" s="105"/>
      <c r="T33" s="105"/>
      <c r="U33" s="145"/>
    </row>
    <row r="34" s="108" customFormat="1" ht="19.2" spans="1:22">
      <c r="A34" s="141">
        <v>8</v>
      </c>
      <c r="B34" s="142" t="s">
        <v>191</v>
      </c>
      <c r="C34" s="142" t="s">
        <v>17</v>
      </c>
      <c r="D34" s="141" t="s">
        <v>201</v>
      </c>
      <c r="E34" s="142">
        <v>462.9</v>
      </c>
      <c r="F34" s="143"/>
      <c r="G34" s="143">
        <v>2.5</v>
      </c>
      <c r="H34" s="143"/>
      <c r="I34" s="143"/>
      <c r="J34" s="144" t="s">
        <v>180</v>
      </c>
      <c r="K34" s="108"/>
      <c r="L34" s="105"/>
      <c r="M34" s="105" t="s">
        <v>36</v>
      </c>
      <c r="N34" s="105" t="s">
        <v>202</v>
      </c>
      <c r="O34" s="105">
        <v>1</v>
      </c>
      <c r="P34" s="146">
        <v>623.7</v>
      </c>
      <c r="Q34" s="105"/>
      <c r="R34" s="105"/>
      <c r="S34" s="105"/>
      <c r="T34" s="105"/>
      <c r="U34" s="145"/>
    </row>
    <row r="35" s="108" customFormat="1" ht="19.2" spans="1:22">
      <c r="A35" s="141">
        <v>9</v>
      </c>
      <c r="B35" s="142" t="s">
        <v>191</v>
      </c>
      <c r="C35" s="142" t="s">
        <v>17</v>
      </c>
      <c r="D35" s="141" t="s">
        <v>203</v>
      </c>
      <c r="E35" s="142">
        <v>469.2</v>
      </c>
      <c r="F35" s="143"/>
      <c r="G35" s="143">
        <v>2.5</v>
      </c>
      <c r="H35" s="143"/>
      <c r="I35" s="143"/>
      <c r="J35" s="144" t="s">
        <v>180</v>
      </c>
      <c r="K35" s="108"/>
      <c r="L35" s="105"/>
      <c r="M35" s="105" t="s">
        <v>204</v>
      </c>
      <c r="N35" s="105" t="s">
        <v>187</v>
      </c>
      <c r="O35" s="105">
        <v>2</v>
      </c>
      <c r="P35" s="146">
        <v>1869.9</v>
      </c>
      <c r="Q35" s="105"/>
      <c r="R35" s="105"/>
      <c r="S35" s="105"/>
      <c r="T35" s="105"/>
      <c r="U35" s="147"/>
    </row>
    <row r="36" s="108" customFormat="1" ht="19.2" spans="1:22">
      <c r="A36" s="141">
        <v>10</v>
      </c>
      <c r="B36" s="142" t="s">
        <v>188</v>
      </c>
      <c r="C36" s="142" t="s">
        <v>17</v>
      </c>
      <c r="D36" s="141" t="s">
        <v>205</v>
      </c>
      <c r="E36" s="142">
        <v>702</v>
      </c>
      <c r="F36" s="143"/>
      <c r="G36" s="143">
        <v>2.5</v>
      </c>
      <c r="H36" s="143"/>
      <c r="I36" s="143"/>
      <c r="J36" s="144" t="s">
        <v>180</v>
      </c>
      <c r="K36" s="108"/>
      <c r="L36" s="105"/>
      <c r="M36" s="105" t="s">
        <v>206</v>
      </c>
      <c r="N36" s="105" t="s">
        <v>187</v>
      </c>
      <c r="O36" s="105">
        <v>3</v>
      </c>
      <c r="P36" s="146">
        <v>2394.4</v>
      </c>
      <c r="Q36" s="105"/>
      <c r="R36" s="105"/>
      <c r="S36" s="105"/>
      <c r="T36" s="105"/>
      <c r="U36" s="145"/>
    </row>
    <row r="37" s="108" customFormat="1" ht="19.2" spans="1:22">
      <c r="A37" s="141">
        <v>11</v>
      </c>
      <c r="B37" s="142" t="s">
        <v>191</v>
      </c>
      <c r="C37" s="142" t="s">
        <v>17</v>
      </c>
      <c r="D37" s="141" t="s">
        <v>207</v>
      </c>
      <c r="E37" s="142">
        <v>317.4</v>
      </c>
      <c r="F37" s="143"/>
      <c r="G37" s="143">
        <v>2.5</v>
      </c>
      <c r="H37" s="143"/>
      <c r="I37" s="143"/>
      <c r="J37" s="144" t="s">
        <v>180</v>
      </c>
      <c r="K37" s="108"/>
      <c r="L37" s="105"/>
      <c r="M37" s="105" t="s">
        <v>208</v>
      </c>
      <c r="N37" s="105" t="s">
        <v>209</v>
      </c>
      <c r="O37" s="105">
        <v>1</v>
      </c>
      <c r="P37" s="146">
        <v>135.1</v>
      </c>
      <c r="Q37" s="105"/>
      <c r="R37" s="105"/>
      <c r="S37" s="105"/>
      <c r="T37" s="105"/>
      <c r="U37" s="145"/>
    </row>
    <row r="38" s="108" customFormat="1" ht="19.2" spans="1:22">
      <c r="A38" s="141">
        <v>12</v>
      </c>
      <c r="B38" s="142" t="s">
        <v>210</v>
      </c>
      <c r="C38" s="142" t="s">
        <v>17</v>
      </c>
      <c r="D38" s="141" t="s">
        <v>211</v>
      </c>
      <c r="E38" s="142">
        <v>833.6</v>
      </c>
      <c r="F38" s="143"/>
      <c r="G38" s="143">
        <v>2.5</v>
      </c>
      <c r="H38" s="143"/>
      <c r="I38" s="143"/>
      <c r="J38" s="144" t="s">
        <v>180</v>
      </c>
      <c r="K38" s="108"/>
      <c r="L38" s="105"/>
      <c r="M38" s="148" t="s">
        <v>212</v>
      </c>
      <c r="N38" s="148" t="s">
        <v>14</v>
      </c>
      <c r="O38" s="148">
        <v>45</v>
      </c>
      <c r="P38" s="148">
        <f>SUM(P28:P37)</f>
        <v>25110.3</v>
      </c>
      <c r="Q38" s="105"/>
      <c r="R38" s="105"/>
      <c r="S38" s="105"/>
      <c r="T38" s="105"/>
      <c r="U38" s="145"/>
    </row>
    <row r="39" s="108" customFormat="1" ht="19.2" spans="1:22">
      <c r="A39" s="141">
        <v>13</v>
      </c>
      <c r="B39" s="142" t="s">
        <v>83</v>
      </c>
      <c r="C39" s="142" t="s">
        <v>116</v>
      </c>
      <c r="D39" s="141" t="s">
        <v>213</v>
      </c>
      <c r="E39" s="142">
        <v>647.3</v>
      </c>
      <c r="F39" s="143"/>
      <c r="G39" s="143">
        <v>2.5</v>
      </c>
      <c r="H39" s="143"/>
      <c r="I39" s="143"/>
      <c r="J39" s="144" t="s">
        <v>180</v>
      </c>
      <c r="K39" s="108"/>
      <c r="L39" s="105" t="s">
        <v>93</v>
      </c>
      <c r="M39" s="105" t="s">
        <v>214</v>
      </c>
      <c r="N39" s="105" t="s">
        <v>215</v>
      </c>
      <c r="O39" s="105">
        <v>1</v>
      </c>
      <c r="P39" s="146">
        <v>341.4</v>
      </c>
      <c r="Q39" s="105"/>
      <c r="R39" s="105"/>
      <c r="S39" s="105"/>
      <c r="T39" s="105"/>
      <c r="U39" s="145"/>
      <c r="V39" s="149"/>
    </row>
    <row r="40" s="108" customFormat="1" ht="19.2" spans="1:22">
      <c r="A40" s="141">
        <v>14</v>
      </c>
      <c r="B40" s="142" t="s">
        <v>188</v>
      </c>
      <c r="C40" s="142" t="s">
        <v>17</v>
      </c>
      <c r="D40" s="141" t="s">
        <v>216</v>
      </c>
      <c r="E40" s="142">
        <v>574.2</v>
      </c>
      <c r="F40" s="143"/>
      <c r="G40" s="143">
        <v>2.5</v>
      </c>
      <c r="H40" s="143"/>
      <c r="I40" s="143"/>
      <c r="J40" s="144" t="s">
        <v>180</v>
      </c>
      <c r="K40" s="108"/>
      <c r="L40" s="105"/>
      <c r="M40" s="105" t="s">
        <v>217</v>
      </c>
      <c r="N40" s="105" t="s">
        <v>218</v>
      </c>
      <c r="O40" s="105">
        <v>2</v>
      </c>
      <c r="P40" s="146">
        <v>1509.4</v>
      </c>
      <c r="Q40" s="105"/>
      <c r="R40" s="105"/>
      <c r="S40" s="105"/>
      <c r="T40" s="105"/>
      <c r="U40" s="145"/>
    </row>
    <row r="41" s="108" customFormat="1" ht="19.2" spans="1:22">
      <c r="A41" s="141">
        <v>15</v>
      </c>
      <c r="B41" s="142" t="s">
        <v>83</v>
      </c>
      <c r="C41" s="142" t="s">
        <v>17</v>
      </c>
      <c r="D41" s="141" t="s">
        <v>219</v>
      </c>
      <c r="E41" s="142">
        <v>827.2</v>
      </c>
      <c r="F41" s="143"/>
      <c r="G41" s="143">
        <v>2.5</v>
      </c>
      <c r="H41" s="143"/>
      <c r="I41" s="143"/>
      <c r="J41" s="144" t="s">
        <v>180</v>
      </c>
      <c r="K41" s="108"/>
      <c r="L41" s="105"/>
      <c r="M41" s="105" t="s">
        <v>220</v>
      </c>
      <c r="N41" s="105" t="s">
        <v>215</v>
      </c>
      <c r="O41" s="105">
        <v>1</v>
      </c>
      <c r="P41" s="146">
        <v>173</v>
      </c>
      <c r="Q41" s="105"/>
      <c r="R41" s="105"/>
      <c r="S41" s="105"/>
      <c r="T41" s="105"/>
      <c r="U41" s="145"/>
    </row>
    <row r="42" s="108" customFormat="1" ht="19.2" spans="1:22">
      <c r="A42" s="141">
        <v>16</v>
      </c>
      <c r="B42" s="142" t="s">
        <v>191</v>
      </c>
      <c r="C42" s="142" t="s">
        <v>17</v>
      </c>
      <c r="D42" s="141" t="s">
        <v>221</v>
      </c>
      <c r="E42" s="142">
        <v>463.1</v>
      </c>
      <c r="F42" s="143"/>
      <c r="G42" s="143">
        <v>2.5</v>
      </c>
      <c r="H42" s="143"/>
      <c r="I42" s="143"/>
      <c r="J42" s="144" t="s">
        <v>180</v>
      </c>
      <c r="K42" s="108"/>
      <c r="L42" s="105"/>
      <c r="M42" s="105" t="s">
        <v>222</v>
      </c>
      <c r="N42" s="105" t="s">
        <v>223</v>
      </c>
      <c r="O42" s="105">
        <v>1</v>
      </c>
      <c r="P42" s="146">
        <v>606</v>
      </c>
      <c r="Q42" s="105"/>
      <c r="R42" s="105"/>
      <c r="S42" s="105"/>
      <c r="T42" s="105"/>
      <c r="U42" s="145"/>
    </row>
    <row r="43" s="108" customFormat="1" ht="19.2" spans="1:22">
      <c r="A43" s="141">
        <v>17</v>
      </c>
      <c r="B43" s="142" t="s">
        <v>188</v>
      </c>
      <c r="C43" s="142" t="s">
        <v>17</v>
      </c>
      <c r="D43" s="141" t="s">
        <v>224</v>
      </c>
      <c r="E43" s="142">
        <v>474.1</v>
      </c>
      <c r="F43" s="143"/>
      <c r="G43" s="143">
        <v>2.5</v>
      </c>
      <c r="H43" s="143"/>
      <c r="I43" s="143"/>
      <c r="J43" s="144" t="s">
        <v>180</v>
      </c>
      <c r="K43" s="108"/>
      <c r="L43" s="105"/>
      <c r="M43" s="148" t="s">
        <v>225</v>
      </c>
      <c r="N43" s="148" t="s">
        <v>14</v>
      </c>
      <c r="O43" s="148">
        <f>SUM(O39:O42)</f>
        <v>5</v>
      </c>
      <c r="P43" s="148">
        <f>SUM(P39:P42)</f>
        <v>2629.8</v>
      </c>
      <c r="Q43" s="105"/>
      <c r="R43" s="105"/>
      <c r="S43" s="105"/>
      <c r="T43" s="105"/>
      <c r="U43" s="145"/>
    </row>
    <row r="44" s="108" customFormat="1" ht="19.2" spans="1:22">
      <c r="A44" s="141">
        <v>18</v>
      </c>
      <c r="B44" s="142" t="s">
        <v>191</v>
      </c>
      <c r="C44" s="142" t="s">
        <v>17</v>
      </c>
      <c r="D44" s="141" t="s">
        <v>226</v>
      </c>
      <c r="E44" s="142">
        <v>456.8</v>
      </c>
      <c r="F44" s="143"/>
      <c r="G44" s="143">
        <v>2.5</v>
      </c>
      <c r="H44" s="143"/>
      <c r="I44" s="143"/>
      <c r="J44" s="144" t="s">
        <v>180</v>
      </c>
      <c r="K44" s="108"/>
      <c r="L44" s="105" t="s">
        <v>227</v>
      </c>
      <c r="M44" s="105" t="s">
        <v>228</v>
      </c>
      <c r="N44" s="105" t="s">
        <v>14</v>
      </c>
      <c r="O44" s="105">
        <v>1</v>
      </c>
      <c r="P44" s="146">
        <v>243.4</v>
      </c>
      <c r="Q44" s="105"/>
      <c r="R44" s="105"/>
      <c r="S44" s="105"/>
      <c r="T44" s="105"/>
      <c r="U44" s="145"/>
    </row>
    <row r="45" s="108" customFormat="1" ht="19.2" spans="1:22">
      <c r="A45" s="141">
        <v>19</v>
      </c>
      <c r="B45" s="142" t="s">
        <v>83</v>
      </c>
      <c r="C45" s="142" t="s">
        <v>116</v>
      </c>
      <c r="D45" s="141" t="s">
        <v>229</v>
      </c>
      <c r="E45" s="142">
        <v>557</v>
      </c>
      <c r="F45" s="143"/>
      <c r="G45" s="143">
        <v>2.5</v>
      </c>
      <c r="H45" s="143"/>
      <c r="I45" s="143"/>
      <c r="J45" s="144" t="s">
        <v>180</v>
      </c>
      <c r="K45" s="108"/>
      <c r="L45" s="107"/>
      <c r="M45" s="106" t="s">
        <v>230</v>
      </c>
      <c r="N45" s="106" t="s">
        <v>14</v>
      </c>
      <c r="O45" s="106">
        <f>O38+O43+O44</f>
        <v>51</v>
      </c>
      <c r="P45" s="106">
        <f>P38+P43+P44</f>
        <v>27983.5</v>
      </c>
      <c r="Q45" s="107"/>
      <c r="R45" s="107"/>
      <c r="S45" s="107"/>
      <c r="T45" s="107"/>
      <c r="U45" s="107"/>
    </row>
    <row r="46" s="108" customFormat="1" ht="19.2" spans="1:22">
      <c r="A46" s="141">
        <v>20</v>
      </c>
      <c r="B46" s="142" t="s">
        <v>191</v>
      </c>
      <c r="C46" s="142" t="s">
        <v>17</v>
      </c>
      <c r="D46" s="141" t="s">
        <v>231</v>
      </c>
      <c r="E46" s="142">
        <v>459.4</v>
      </c>
      <c r="F46" s="143"/>
      <c r="G46" s="143">
        <v>2.5</v>
      </c>
      <c r="H46" s="143"/>
      <c r="I46" s="143"/>
      <c r="J46" s="144" t="s">
        <v>180</v>
      </c>
    </row>
    <row r="47" s="108" customFormat="1" ht="19.2" spans="1:22">
      <c r="A47" s="141">
        <v>21</v>
      </c>
      <c r="B47" s="142" t="s">
        <v>232</v>
      </c>
      <c r="C47" s="142" t="s">
        <v>17</v>
      </c>
      <c r="D47" s="141" t="s">
        <v>233</v>
      </c>
      <c r="E47" s="142">
        <v>582.9</v>
      </c>
      <c r="F47" s="143"/>
      <c r="G47" s="143">
        <v>2.5</v>
      </c>
      <c r="H47" s="143"/>
      <c r="I47" s="143"/>
      <c r="J47" s="144" t="s">
        <v>180</v>
      </c>
    </row>
    <row r="48" s="108" customFormat="1" ht="19.2" spans="1:22">
      <c r="A48" s="141">
        <v>22</v>
      </c>
      <c r="B48" s="142" t="s">
        <v>234</v>
      </c>
      <c r="C48" s="142" t="s">
        <v>235</v>
      </c>
      <c r="D48" s="141" t="s">
        <v>236</v>
      </c>
      <c r="E48" s="142">
        <v>742.8</v>
      </c>
      <c r="F48" s="143"/>
      <c r="G48" s="143">
        <v>2.5</v>
      </c>
      <c r="H48" s="143"/>
      <c r="I48" s="143"/>
      <c r="J48" s="144" t="s">
        <v>180</v>
      </c>
    </row>
    <row r="49" s="108" customFormat="1" ht="19.2" spans="1:10">
      <c r="A49" s="141">
        <v>23</v>
      </c>
      <c r="B49" s="142" t="s">
        <v>237</v>
      </c>
      <c r="C49" s="142" t="s">
        <v>235</v>
      </c>
      <c r="D49" s="141" t="s">
        <v>238</v>
      </c>
      <c r="E49" s="142">
        <v>1118.8</v>
      </c>
      <c r="F49" s="143"/>
      <c r="G49" s="143">
        <v>2.5</v>
      </c>
      <c r="H49" s="143"/>
      <c r="I49" s="143"/>
      <c r="J49" s="144" t="s">
        <v>180</v>
      </c>
    </row>
    <row r="50" s="108" customFormat="1" ht="19.2" spans="1:10">
      <c r="A50" s="141">
        <v>24</v>
      </c>
      <c r="B50" s="142" t="s">
        <v>237</v>
      </c>
      <c r="C50" s="142" t="s">
        <v>235</v>
      </c>
      <c r="D50" s="141" t="s">
        <v>239</v>
      </c>
      <c r="E50" s="142">
        <v>599.2</v>
      </c>
      <c r="F50" s="143"/>
      <c r="G50" s="143">
        <v>2.5</v>
      </c>
      <c r="H50" s="143"/>
      <c r="I50" s="143"/>
      <c r="J50" s="144" t="s">
        <v>180</v>
      </c>
    </row>
    <row r="51" s="108" customFormat="1" ht="19.2" spans="1:10">
      <c r="A51" s="141">
        <v>25</v>
      </c>
      <c r="B51" s="142" t="s">
        <v>240</v>
      </c>
      <c r="C51" s="142" t="s">
        <v>235</v>
      </c>
      <c r="D51" s="141" t="s">
        <v>241</v>
      </c>
      <c r="E51" s="142">
        <v>608</v>
      </c>
      <c r="F51" s="143"/>
      <c r="G51" s="143">
        <v>2.5</v>
      </c>
      <c r="H51" s="143"/>
      <c r="I51" s="143"/>
      <c r="J51" s="144" t="s">
        <v>180</v>
      </c>
    </row>
    <row r="52" s="108" customFormat="1" ht="19.2" spans="1:10">
      <c r="A52" s="141">
        <v>26</v>
      </c>
      <c r="B52" s="142" t="s">
        <v>242</v>
      </c>
      <c r="C52" s="142" t="s">
        <v>235</v>
      </c>
      <c r="D52" s="141" t="s">
        <v>243</v>
      </c>
      <c r="E52" s="142">
        <v>357.2</v>
      </c>
      <c r="F52" s="143"/>
      <c r="G52" s="143">
        <v>2.5</v>
      </c>
      <c r="H52" s="143"/>
      <c r="I52" s="143"/>
      <c r="J52" s="144" t="s">
        <v>180</v>
      </c>
    </row>
    <row r="53" s="108" customFormat="1" ht="19.2" spans="1:10">
      <c r="A53" s="141">
        <v>27</v>
      </c>
      <c r="B53" s="142" t="s">
        <v>244</v>
      </c>
      <c r="C53" s="142" t="s">
        <v>235</v>
      </c>
      <c r="D53" s="141" t="s">
        <v>245</v>
      </c>
      <c r="E53" s="142">
        <v>928</v>
      </c>
      <c r="F53" s="143"/>
      <c r="G53" s="143">
        <v>2.5</v>
      </c>
      <c r="H53" s="143"/>
      <c r="I53" s="143"/>
      <c r="J53" s="144" t="s">
        <v>180</v>
      </c>
    </row>
    <row r="54" s="108" customFormat="1" ht="19.2" spans="1:10">
      <c r="A54" s="141">
        <v>28</v>
      </c>
      <c r="B54" s="142" t="s">
        <v>246</v>
      </c>
      <c r="C54" s="142" t="s">
        <v>235</v>
      </c>
      <c r="D54" s="141" t="s">
        <v>247</v>
      </c>
      <c r="E54" s="142">
        <v>1140.7</v>
      </c>
      <c r="F54" s="143"/>
      <c r="G54" s="143">
        <v>2.5</v>
      </c>
      <c r="H54" s="143"/>
      <c r="I54" s="143"/>
      <c r="J54" s="144" t="s">
        <v>180</v>
      </c>
    </row>
    <row r="55" s="108" customFormat="1" ht="19.2" spans="1:10">
      <c r="A55" s="141">
        <v>29</v>
      </c>
      <c r="B55" s="142" t="s">
        <v>244</v>
      </c>
      <c r="C55" s="142" t="s">
        <v>235</v>
      </c>
      <c r="D55" s="141" t="s">
        <v>248</v>
      </c>
      <c r="E55" s="142">
        <v>424.6</v>
      </c>
      <c r="F55" s="143"/>
      <c r="G55" s="143">
        <v>2.5</v>
      </c>
      <c r="H55" s="143"/>
      <c r="I55" s="143"/>
      <c r="J55" s="144" t="s">
        <v>180</v>
      </c>
    </row>
    <row r="56" s="108" customFormat="1" ht="19.2" spans="1:10">
      <c r="A56" s="141">
        <v>30</v>
      </c>
      <c r="B56" s="142" t="s">
        <v>246</v>
      </c>
      <c r="C56" s="142" t="s">
        <v>235</v>
      </c>
      <c r="D56" s="141" t="s">
        <v>249</v>
      </c>
      <c r="E56" s="142">
        <v>729.2</v>
      </c>
      <c r="F56" s="143"/>
      <c r="G56" s="143">
        <v>2.5</v>
      </c>
      <c r="H56" s="143"/>
      <c r="I56" s="143"/>
      <c r="J56" s="144" t="s">
        <v>180</v>
      </c>
    </row>
    <row r="57" s="108" customFormat="1" ht="19.2" spans="1:10">
      <c r="A57" s="141">
        <v>31</v>
      </c>
      <c r="B57" s="142" t="s">
        <v>244</v>
      </c>
      <c r="C57" s="142" t="s">
        <v>235</v>
      </c>
      <c r="D57" s="141" t="s">
        <v>250</v>
      </c>
      <c r="E57" s="142">
        <v>1041.8</v>
      </c>
      <c r="F57" s="143"/>
      <c r="G57" s="143">
        <v>2.5</v>
      </c>
      <c r="H57" s="143"/>
      <c r="I57" s="143"/>
      <c r="J57" s="144" t="s">
        <v>180</v>
      </c>
    </row>
    <row r="58" s="108" customFormat="1" ht="19.2" spans="1:10">
      <c r="A58" s="141">
        <v>32</v>
      </c>
      <c r="B58" s="142" t="s">
        <v>188</v>
      </c>
      <c r="C58" s="142" t="s">
        <v>17</v>
      </c>
      <c r="D58" s="141" t="s">
        <v>251</v>
      </c>
      <c r="E58" s="142">
        <v>467.2</v>
      </c>
      <c r="F58" s="143"/>
      <c r="G58" s="143">
        <v>2.5</v>
      </c>
      <c r="H58" s="143"/>
      <c r="I58" s="143"/>
      <c r="J58" s="144" t="s">
        <v>180</v>
      </c>
    </row>
    <row r="59" s="108" customFormat="1" ht="19.2" spans="1:10">
      <c r="A59" s="141">
        <v>33</v>
      </c>
      <c r="B59" s="142" t="s">
        <v>17</v>
      </c>
      <c r="C59" s="142" t="s">
        <v>17</v>
      </c>
      <c r="D59" s="141" t="s">
        <v>252</v>
      </c>
      <c r="E59" s="142">
        <v>531.5</v>
      </c>
      <c r="F59" s="143"/>
      <c r="G59" s="143">
        <v>2.5</v>
      </c>
      <c r="H59" s="143"/>
      <c r="I59" s="143"/>
      <c r="J59" s="144" t="s">
        <v>180</v>
      </c>
    </row>
    <row r="60" s="108" customFormat="1" ht="19.2" spans="1:10">
      <c r="A60" s="141">
        <v>34</v>
      </c>
      <c r="B60" s="142" t="s">
        <v>83</v>
      </c>
      <c r="C60" s="142" t="s">
        <v>116</v>
      </c>
      <c r="D60" s="141" t="s">
        <v>253</v>
      </c>
      <c r="E60" s="142">
        <v>507.3</v>
      </c>
      <c r="F60" s="143"/>
      <c r="G60" s="143">
        <v>2.5</v>
      </c>
      <c r="H60" s="143"/>
      <c r="I60" s="143"/>
      <c r="J60" s="144" t="s">
        <v>180</v>
      </c>
    </row>
    <row r="61" s="108" customFormat="1" ht="19.2" spans="1:10">
      <c r="A61" s="141">
        <v>35</v>
      </c>
      <c r="B61" s="142" t="s">
        <v>210</v>
      </c>
      <c r="C61" s="142" t="s">
        <v>17</v>
      </c>
      <c r="D61" s="141" t="s">
        <v>254</v>
      </c>
      <c r="E61" s="142">
        <v>614.4</v>
      </c>
      <c r="F61" s="143"/>
      <c r="G61" s="143">
        <v>2.5</v>
      </c>
      <c r="H61" s="143"/>
      <c r="I61" s="143"/>
      <c r="J61" s="144" t="s">
        <v>180</v>
      </c>
    </row>
    <row r="62" s="108" customFormat="1" ht="19.2" spans="1:10">
      <c r="A62" s="141">
        <v>36</v>
      </c>
      <c r="B62" s="142" t="s">
        <v>188</v>
      </c>
      <c r="C62" s="142" t="s">
        <v>17</v>
      </c>
      <c r="D62" s="141" t="s">
        <v>255</v>
      </c>
      <c r="E62" s="142">
        <v>524.4</v>
      </c>
      <c r="F62" s="143"/>
      <c r="G62" s="143">
        <v>2.5</v>
      </c>
      <c r="H62" s="143"/>
      <c r="I62" s="143"/>
      <c r="J62" s="144" t="s">
        <v>180</v>
      </c>
    </row>
    <row r="63" s="108" customFormat="1" ht="19.2" spans="1:10">
      <c r="A63" s="141">
        <v>37</v>
      </c>
      <c r="B63" s="142" t="s">
        <v>191</v>
      </c>
      <c r="C63" s="142" t="s">
        <v>17</v>
      </c>
      <c r="D63" s="141" t="s">
        <v>256</v>
      </c>
      <c r="E63" s="142">
        <v>315.9</v>
      </c>
      <c r="F63" s="143"/>
      <c r="G63" s="143">
        <v>2.5</v>
      </c>
      <c r="H63" s="143"/>
      <c r="I63" s="143"/>
      <c r="J63" s="144" t="s">
        <v>180</v>
      </c>
    </row>
    <row r="64" s="108" customFormat="1" ht="19.2" spans="1:10">
      <c r="A64" s="141">
        <v>38</v>
      </c>
      <c r="B64" s="142" t="s">
        <v>83</v>
      </c>
      <c r="C64" s="142" t="s">
        <v>17</v>
      </c>
      <c r="D64" s="141" t="s">
        <v>257</v>
      </c>
      <c r="E64" s="142">
        <v>498.3</v>
      </c>
      <c r="F64" s="143"/>
      <c r="G64" s="143">
        <v>2.5</v>
      </c>
      <c r="H64" s="143"/>
      <c r="I64" s="143"/>
      <c r="J64" s="144" t="s">
        <v>180</v>
      </c>
    </row>
    <row r="65" s="108" customFormat="1" ht="19.2" spans="1:10">
      <c r="A65" s="141">
        <v>39</v>
      </c>
      <c r="B65" s="142" t="s">
        <v>83</v>
      </c>
      <c r="C65" s="142" t="s">
        <v>217</v>
      </c>
      <c r="D65" s="141" t="s">
        <v>258</v>
      </c>
      <c r="E65" s="142">
        <v>604.1</v>
      </c>
      <c r="F65" s="143"/>
      <c r="G65" s="143">
        <v>2.5</v>
      </c>
      <c r="H65" s="143"/>
      <c r="I65" s="143"/>
      <c r="J65" s="144" t="s">
        <v>180</v>
      </c>
    </row>
    <row r="66" s="108" customFormat="1" ht="19.2" spans="1:10">
      <c r="A66" s="141">
        <v>40</v>
      </c>
      <c r="B66" s="142" t="s">
        <v>83</v>
      </c>
      <c r="C66" s="142" t="s">
        <v>217</v>
      </c>
      <c r="D66" s="141" t="s">
        <v>259</v>
      </c>
      <c r="E66" s="142">
        <v>1068.1</v>
      </c>
      <c r="F66" s="143"/>
      <c r="G66" s="143">
        <v>2.5</v>
      </c>
      <c r="H66" s="143"/>
      <c r="I66" s="143"/>
      <c r="J66" s="144" t="s">
        <v>180</v>
      </c>
    </row>
    <row r="67" s="108" customFormat="1" ht="19.2" spans="1:10">
      <c r="A67" s="141">
        <v>41</v>
      </c>
      <c r="B67" s="142" t="s">
        <v>83</v>
      </c>
      <c r="C67" s="142" t="s">
        <v>26</v>
      </c>
      <c r="D67" s="141" t="s">
        <v>260</v>
      </c>
      <c r="E67" s="142">
        <v>623.7</v>
      </c>
      <c r="F67" s="143"/>
      <c r="G67" s="143">
        <v>2.5</v>
      </c>
      <c r="H67" s="143"/>
      <c r="I67" s="143"/>
      <c r="J67" s="144" t="s">
        <v>180</v>
      </c>
    </row>
    <row r="68" s="108" customFormat="1" ht="19.2" spans="1:10">
      <c r="A68" s="141">
        <v>42</v>
      </c>
      <c r="B68" s="142" t="s">
        <v>83</v>
      </c>
      <c r="C68" s="142" t="s">
        <v>157</v>
      </c>
      <c r="D68" s="141" t="s">
        <v>261</v>
      </c>
      <c r="E68" s="142">
        <v>135.1</v>
      </c>
      <c r="F68" s="143"/>
      <c r="G68" s="143">
        <v>2.5</v>
      </c>
      <c r="H68" s="143"/>
      <c r="I68" s="143"/>
      <c r="J68" s="144" t="s">
        <v>180</v>
      </c>
    </row>
    <row r="69" s="108" customFormat="1" ht="17.4" spans="1:10">
      <c r="A69" s="150"/>
      <c r="B69" s="150"/>
      <c r="C69" s="151" t="s">
        <v>262</v>
      </c>
      <c r="D69" s="152"/>
      <c r="E69" s="153">
        <f t="shared" ref="E69:I69" si="2">SUM(E27:E68)</f>
        <v>25110.3</v>
      </c>
      <c r="F69" s="154">
        <f t="shared" si="2"/>
        <v>0</v>
      </c>
      <c r="G69" s="154">
        <f t="shared" si="2"/>
        <v>105</v>
      </c>
      <c r="H69" s="154">
        <f t="shared" si="2"/>
        <v>0</v>
      </c>
      <c r="I69" s="154">
        <f t="shared" si="2"/>
        <v>0</v>
      </c>
      <c r="J69" s="155"/>
    </row>
    <row r="70" s="108" customFormat="1" ht="19.2" spans="1:10">
      <c r="A70" s="156">
        <v>1</v>
      </c>
      <c r="B70" s="157" t="s">
        <v>263</v>
      </c>
      <c r="C70" s="157" t="s">
        <v>264</v>
      </c>
      <c r="D70" s="158" t="s">
        <v>265</v>
      </c>
      <c r="E70" s="159">
        <v>173</v>
      </c>
      <c r="F70" s="160"/>
      <c r="G70" s="160">
        <v>2.5</v>
      </c>
      <c r="H70" s="160"/>
      <c r="I70" s="160"/>
      <c r="J70" s="160" t="s">
        <v>266</v>
      </c>
    </row>
    <row r="71" s="108" customFormat="1" ht="19.2" spans="1:10">
      <c r="A71" s="156">
        <v>2</v>
      </c>
      <c r="B71" s="157" t="s">
        <v>93</v>
      </c>
      <c r="C71" s="157" t="s">
        <v>235</v>
      </c>
      <c r="D71" s="158" t="s">
        <v>267</v>
      </c>
      <c r="E71" s="159">
        <v>341.2</v>
      </c>
      <c r="F71" s="160"/>
      <c r="G71" s="160">
        <v>2.5</v>
      </c>
      <c r="H71" s="160"/>
      <c r="I71" s="160"/>
      <c r="J71" s="160" t="s">
        <v>266</v>
      </c>
    </row>
    <row r="72" s="108" customFormat="1" ht="19.2" spans="1:10">
      <c r="A72" s="156">
        <v>3</v>
      </c>
      <c r="B72" s="157" t="s">
        <v>93</v>
      </c>
      <c r="C72" s="157" t="s">
        <v>217</v>
      </c>
      <c r="D72" s="158" t="s">
        <v>268</v>
      </c>
      <c r="E72" s="159">
        <v>660.1</v>
      </c>
      <c r="F72" s="160"/>
      <c r="G72" s="160">
        <v>2.5</v>
      </c>
      <c r="H72" s="160"/>
      <c r="I72" s="160"/>
      <c r="J72" s="160" t="s">
        <v>266</v>
      </c>
    </row>
    <row r="73" s="108" customFormat="1" ht="19.2" spans="1:10">
      <c r="A73" s="156">
        <v>4</v>
      </c>
      <c r="B73" s="157" t="s">
        <v>93</v>
      </c>
      <c r="C73" s="157" t="s">
        <v>217</v>
      </c>
      <c r="D73" s="158" t="s">
        <v>269</v>
      </c>
      <c r="E73" s="159">
        <v>849.1</v>
      </c>
      <c r="F73" s="160"/>
      <c r="G73" s="160">
        <v>2.5</v>
      </c>
      <c r="H73" s="160"/>
      <c r="I73" s="160"/>
      <c r="J73" s="160" t="s">
        <v>266</v>
      </c>
    </row>
    <row r="74" s="108" customFormat="1" ht="19.2" spans="1:10">
      <c r="A74" s="156">
        <v>5</v>
      </c>
      <c r="B74" s="157" t="s">
        <v>93</v>
      </c>
      <c r="C74" s="157" t="s">
        <v>26</v>
      </c>
      <c r="D74" s="158" t="s">
        <v>270</v>
      </c>
      <c r="E74" s="159">
        <v>606</v>
      </c>
      <c r="F74" s="160"/>
      <c r="G74" s="160">
        <v>2.5</v>
      </c>
      <c r="H74" s="160"/>
      <c r="I74" s="160"/>
      <c r="J74" s="160" t="s">
        <v>266</v>
      </c>
    </row>
    <row r="75" s="108" customFormat="1" ht="17.4" spans="1:10">
      <c r="A75" s="161"/>
      <c r="B75" s="150"/>
      <c r="C75" s="162" t="s">
        <v>271</v>
      </c>
      <c r="D75" s="163"/>
      <c r="E75" s="164">
        <f t="shared" ref="E75:H75" si="3">SUM(E70:E74)</f>
        <v>2629.4</v>
      </c>
      <c r="F75" s="165">
        <f t="shared" si="3"/>
        <v>0</v>
      </c>
      <c r="G75" s="165">
        <f t="shared" si="3"/>
        <v>12.5</v>
      </c>
      <c r="H75" s="165">
        <f t="shared" si="3"/>
        <v>0</v>
      </c>
      <c r="I75" s="165"/>
      <c r="J75" s="161"/>
    </row>
    <row r="76" s="108" customFormat="1" spans="1:10">
      <c r="A76" s="166">
        <v>1</v>
      </c>
      <c r="B76" s="166" t="s">
        <v>227</v>
      </c>
      <c r="C76" s="166" t="s">
        <v>272</v>
      </c>
      <c r="D76" s="166"/>
      <c r="E76" s="166">
        <v>243.4</v>
      </c>
      <c r="F76" s="166"/>
      <c r="G76" s="166">
        <v>2.5</v>
      </c>
      <c r="H76" s="166"/>
      <c r="I76" s="166"/>
      <c r="J76" s="166"/>
    </row>
    <row r="77" s="108" customFormat="1" spans="1:10">
      <c r="D77" s="108" t="s">
        <v>161</v>
      </c>
      <c r="E77" s="108">
        <f>E69+E75+E76</f>
        <v>27983.1</v>
      </c>
    </row>
  </sheetData>
  <mergeCells count="9">
    <mergeCell ref="A1:F1"/>
    <mergeCell ref="A23:B23"/>
    <mergeCell ref="A25:J25"/>
    <mergeCell ref="L26:P26"/>
    <mergeCell ref="Q26:T26"/>
    <mergeCell ref="A3:A13"/>
    <mergeCell ref="A14:A21"/>
    <mergeCell ref="L28:L38"/>
    <mergeCell ref="L39:L43"/>
  </mergeCells>
  <pageMargins left="0.75" right="0.75" top="1" bottom="1" header="0.5" footer="0.5"/>
  <headerFooter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6"/>
  <sheetViews>
    <sheetView tabSelected="1" zoomScale="80" zoomScaleNormal="80" topLeftCell="A10" workbookViewId="0">
      <selection activeCell="N47" sqref="N47"/>
    </sheetView>
  </sheetViews>
  <sheetFormatPr defaultColWidth="8.75" defaultRowHeight="14.4"/>
  <cols>
    <col min="1" max="2" width="8.75" style="23"/>
    <col min="3" max="3" width="31.25" style="23" customWidth="1"/>
    <col min="4" max="4" width="9.5" style="23" customWidth="1"/>
    <col min="5" max="5" width="11.5" style="23" customWidth="1"/>
    <col min="6" max="7" width="9.5" style="23" customWidth="1"/>
    <col min="8" max="8" width="8.75" style="23"/>
    <col min="9" max="9" width="7.87962962962963" style="23" customWidth="1"/>
    <col min="10" max="10" width="29" style="23" customWidth="1"/>
    <col min="11" max="15" width="14.25" style="23" customWidth="1"/>
    <col min="16" max="258" width="8.75" style="23"/>
    <col min="259" max="259" width="31.25" style="23" customWidth="1"/>
    <col min="260" max="260" width="9.5" style="23" customWidth="1"/>
    <col min="261" max="261" width="11.5" style="23" customWidth="1"/>
    <col min="262" max="263" width="9.5" style="23" customWidth="1"/>
    <col min="264" max="514" width="8.75" style="23"/>
    <col min="515" max="515" width="31.25" style="23" customWidth="1"/>
    <col min="516" max="516" width="9.5" style="23" customWidth="1"/>
    <col min="517" max="517" width="11.5" style="23" customWidth="1"/>
    <col min="518" max="519" width="9.5" style="23" customWidth="1"/>
    <col min="520" max="770" width="8.75" style="23"/>
    <col min="771" max="771" width="31.25" style="23" customWidth="1"/>
    <col min="772" max="772" width="9.5" style="23" customWidth="1"/>
    <col min="773" max="773" width="11.5" style="23" customWidth="1"/>
    <col min="774" max="775" width="9.5" style="23" customWidth="1"/>
    <col min="776" max="1026" width="8.75" style="23"/>
    <col min="1027" max="1027" width="31.25" style="23" customWidth="1"/>
    <col min="1028" max="1028" width="9.5" style="23" customWidth="1"/>
    <col min="1029" max="1029" width="11.5" style="23" customWidth="1"/>
    <col min="1030" max="1031" width="9.5" style="23" customWidth="1"/>
    <col min="1032" max="1282" width="8.75" style="23"/>
    <col min="1283" max="1283" width="31.25" style="23" customWidth="1"/>
    <col min="1284" max="1284" width="9.5" style="23" customWidth="1"/>
    <col min="1285" max="1285" width="11.5" style="23" customWidth="1"/>
    <col min="1286" max="1287" width="9.5" style="23" customWidth="1"/>
    <col min="1288" max="1538" width="8.75" style="23"/>
    <col min="1539" max="1539" width="31.25" style="23" customWidth="1"/>
    <col min="1540" max="1540" width="9.5" style="23" customWidth="1"/>
    <col min="1541" max="1541" width="11.5" style="23" customWidth="1"/>
    <col min="1542" max="1543" width="9.5" style="23" customWidth="1"/>
    <col min="1544" max="1794" width="8.75" style="23"/>
    <col min="1795" max="1795" width="31.25" style="23" customWidth="1"/>
    <col min="1796" max="1796" width="9.5" style="23" customWidth="1"/>
    <col min="1797" max="1797" width="11.5" style="23" customWidth="1"/>
    <col min="1798" max="1799" width="9.5" style="23" customWidth="1"/>
    <col min="1800" max="2050" width="8.75" style="23"/>
    <col min="2051" max="2051" width="31.25" style="23" customWidth="1"/>
    <col min="2052" max="2052" width="9.5" style="23" customWidth="1"/>
    <col min="2053" max="2053" width="11.5" style="23" customWidth="1"/>
    <col min="2054" max="2055" width="9.5" style="23" customWidth="1"/>
    <col min="2056" max="2306" width="8.75" style="23"/>
    <col min="2307" max="2307" width="31.25" style="23" customWidth="1"/>
    <col min="2308" max="2308" width="9.5" style="23" customWidth="1"/>
    <col min="2309" max="2309" width="11.5" style="23" customWidth="1"/>
    <col min="2310" max="2311" width="9.5" style="23" customWidth="1"/>
    <col min="2312" max="2562" width="8.75" style="23"/>
    <col min="2563" max="2563" width="31.25" style="23" customWidth="1"/>
    <col min="2564" max="2564" width="9.5" style="23" customWidth="1"/>
    <col min="2565" max="2565" width="11.5" style="23" customWidth="1"/>
    <col min="2566" max="2567" width="9.5" style="23" customWidth="1"/>
    <col min="2568" max="2818" width="8.75" style="23"/>
    <col min="2819" max="2819" width="31.25" style="23" customWidth="1"/>
    <col min="2820" max="2820" width="9.5" style="23" customWidth="1"/>
    <col min="2821" max="2821" width="11.5" style="23" customWidth="1"/>
    <col min="2822" max="2823" width="9.5" style="23" customWidth="1"/>
    <col min="2824" max="3074" width="8.75" style="23"/>
    <col min="3075" max="3075" width="31.25" style="23" customWidth="1"/>
    <col min="3076" max="3076" width="9.5" style="23" customWidth="1"/>
    <col min="3077" max="3077" width="11.5" style="23" customWidth="1"/>
    <col min="3078" max="3079" width="9.5" style="23" customWidth="1"/>
    <col min="3080" max="3330" width="8.75" style="23"/>
    <col min="3331" max="3331" width="31.25" style="23" customWidth="1"/>
    <col min="3332" max="3332" width="9.5" style="23" customWidth="1"/>
    <col min="3333" max="3333" width="11.5" style="23" customWidth="1"/>
    <col min="3334" max="3335" width="9.5" style="23" customWidth="1"/>
    <col min="3336" max="3586" width="8.75" style="23"/>
    <col min="3587" max="3587" width="31.25" style="23" customWidth="1"/>
    <col min="3588" max="3588" width="9.5" style="23" customWidth="1"/>
    <col min="3589" max="3589" width="11.5" style="23" customWidth="1"/>
    <col min="3590" max="3591" width="9.5" style="23" customWidth="1"/>
    <col min="3592" max="3842" width="8.75" style="23"/>
    <col min="3843" max="3843" width="31.25" style="23" customWidth="1"/>
    <col min="3844" max="3844" width="9.5" style="23" customWidth="1"/>
    <col min="3845" max="3845" width="11.5" style="23" customWidth="1"/>
    <col min="3846" max="3847" width="9.5" style="23" customWidth="1"/>
    <col min="3848" max="4098" width="8.75" style="23"/>
    <col min="4099" max="4099" width="31.25" style="23" customWidth="1"/>
    <col min="4100" max="4100" width="9.5" style="23" customWidth="1"/>
    <col min="4101" max="4101" width="11.5" style="23" customWidth="1"/>
    <col min="4102" max="4103" width="9.5" style="23" customWidth="1"/>
    <col min="4104" max="4354" width="8.75" style="23"/>
    <col min="4355" max="4355" width="31.25" style="23" customWidth="1"/>
    <col min="4356" max="4356" width="9.5" style="23" customWidth="1"/>
    <col min="4357" max="4357" width="11.5" style="23" customWidth="1"/>
    <col min="4358" max="4359" width="9.5" style="23" customWidth="1"/>
    <col min="4360" max="4610" width="8.75" style="23"/>
    <col min="4611" max="4611" width="31.25" style="23" customWidth="1"/>
    <col min="4612" max="4612" width="9.5" style="23" customWidth="1"/>
    <col min="4613" max="4613" width="11.5" style="23" customWidth="1"/>
    <col min="4614" max="4615" width="9.5" style="23" customWidth="1"/>
    <col min="4616" max="4866" width="8.75" style="23"/>
    <col min="4867" max="4867" width="31.25" style="23" customWidth="1"/>
    <col min="4868" max="4868" width="9.5" style="23" customWidth="1"/>
    <col min="4869" max="4869" width="11.5" style="23" customWidth="1"/>
    <col min="4870" max="4871" width="9.5" style="23" customWidth="1"/>
    <col min="4872" max="5122" width="8.75" style="23"/>
    <col min="5123" max="5123" width="31.25" style="23" customWidth="1"/>
    <col min="5124" max="5124" width="9.5" style="23" customWidth="1"/>
    <col min="5125" max="5125" width="11.5" style="23" customWidth="1"/>
    <col min="5126" max="5127" width="9.5" style="23" customWidth="1"/>
    <col min="5128" max="5378" width="8.75" style="23"/>
    <col min="5379" max="5379" width="31.25" style="23" customWidth="1"/>
    <col min="5380" max="5380" width="9.5" style="23" customWidth="1"/>
    <col min="5381" max="5381" width="11.5" style="23" customWidth="1"/>
    <col min="5382" max="5383" width="9.5" style="23" customWidth="1"/>
    <col min="5384" max="5634" width="8.75" style="23"/>
    <col min="5635" max="5635" width="31.25" style="23" customWidth="1"/>
    <col min="5636" max="5636" width="9.5" style="23" customWidth="1"/>
    <col min="5637" max="5637" width="11.5" style="23" customWidth="1"/>
    <col min="5638" max="5639" width="9.5" style="23" customWidth="1"/>
    <col min="5640" max="5890" width="8.75" style="23"/>
    <col min="5891" max="5891" width="31.25" style="23" customWidth="1"/>
    <col min="5892" max="5892" width="9.5" style="23" customWidth="1"/>
    <col min="5893" max="5893" width="11.5" style="23" customWidth="1"/>
    <col min="5894" max="5895" width="9.5" style="23" customWidth="1"/>
    <col min="5896" max="6146" width="8.75" style="23"/>
    <col min="6147" max="6147" width="31.25" style="23" customWidth="1"/>
    <col min="6148" max="6148" width="9.5" style="23" customWidth="1"/>
    <col min="6149" max="6149" width="11.5" style="23" customWidth="1"/>
    <col min="6150" max="6151" width="9.5" style="23" customWidth="1"/>
    <col min="6152" max="6402" width="8.75" style="23"/>
    <col min="6403" max="6403" width="31.25" style="23" customWidth="1"/>
    <col min="6404" max="6404" width="9.5" style="23" customWidth="1"/>
    <col min="6405" max="6405" width="11.5" style="23" customWidth="1"/>
    <col min="6406" max="6407" width="9.5" style="23" customWidth="1"/>
    <col min="6408" max="6658" width="8.75" style="23"/>
    <col min="6659" max="6659" width="31.25" style="23" customWidth="1"/>
    <col min="6660" max="6660" width="9.5" style="23" customWidth="1"/>
    <col min="6661" max="6661" width="11.5" style="23" customWidth="1"/>
    <col min="6662" max="6663" width="9.5" style="23" customWidth="1"/>
    <col min="6664" max="6914" width="8.75" style="23"/>
    <col min="6915" max="6915" width="31.25" style="23" customWidth="1"/>
    <col min="6916" max="6916" width="9.5" style="23" customWidth="1"/>
    <col min="6917" max="6917" width="11.5" style="23" customWidth="1"/>
    <col min="6918" max="6919" width="9.5" style="23" customWidth="1"/>
    <col min="6920" max="7170" width="8.75" style="23"/>
    <col min="7171" max="7171" width="31.25" style="23" customWidth="1"/>
    <col min="7172" max="7172" width="9.5" style="23" customWidth="1"/>
    <col min="7173" max="7173" width="11.5" style="23" customWidth="1"/>
    <col min="7174" max="7175" width="9.5" style="23" customWidth="1"/>
    <col min="7176" max="7426" width="8.75" style="23"/>
    <col min="7427" max="7427" width="31.25" style="23" customWidth="1"/>
    <col min="7428" max="7428" width="9.5" style="23" customWidth="1"/>
    <col min="7429" max="7429" width="11.5" style="23" customWidth="1"/>
    <col min="7430" max="7431" width="9.5" style="23" customWidth="1"/>
    <col min="7432" max="7682" width="8.75" style="23"/>
    <col min="7683" max="7683" width="31.25" style="23" customWidth="1"/>
    <col min="7684" max="7684" width="9.5" style="23" customWidth="1"/>
    <col min="7685" max="7685" width="11.5" style="23" customWidth="1"/>
    <col min="7686" max="7687" width="9.5" style="23" customWidth="1"/>
    <col min="7688" max="7938" width="8.75" style="23"/>
    <col min="7939" max="7939" width="31.25" style="23" customWidth="1"/>
    <col min="7940" max="7940" width="9.5" style="23" customWidth="1"/>
    <col min="7941" max="7941" width="11.5" style="23" customWidth="1"/>
    <col min="7942" max="7943" width="9.5" style="23" customWidth="1"/>
    <col min="7944" max="8194" width="8.75" style="23"/>
    <col min="8195" max="8195" width="31.25" style="23" customWidth="1"/>
    <col min="8196" max="8196" width="9.5" style="23" customWidth="1"/>
    <col min="8197" max="8197" width="11.5" style="23" customWidth="1"/>
    <col min="8198" max="8199" width="9.5" style="23" customWidth="1"/>
    <col min="8200" max="8450" width="8.75" style="23"/>
    <col min="8451" max="8451" width="31.25" style="23" customWidth="1"/>
    <col min="8452" max="8452" width="9.5" style="23" customWidth="1"/>
    <col min="8453" max="8453" width="11.5" style="23" customWidth="1"/>
    <col min="8454" max="8455" width="9.5" style="23" customWidth="1"/>
    <col min="8456" max="8706" width="8.75" style="23"/>
    <col min="8707" max="8707" width="31.25" style="23" customWidth="1"/>
    <col min="8708" max="8708" width="9.5" style="23" customWidth="1"/>
    <col min="8709" max="8709" width="11.5" style="23" customWidth="1"/>
    <col min="8710" max="8711" width="9.5" style="23" customWidth="1"/>
    <col min="8712" max="8962" width="8.75" style="23"/>
    <col min="8963" max="8963" width="31.25" style="23" customWidth="1"/>
    <col min="8964" max="8964" width="9.5" style="23" customWidth="1"/>
    <col min="8965" max="8965" width="11.5" style="23" customWidth="1"/>
    <col min="8966" max="8967" width="9.5" style="23" customWidth="1"/>
    <col min="8968" max="9218" width="8.75" style="23"/>
    <col min="9219" max="9219" width="31.25" style="23" customWidth="1"/>
    <col min="9220" max="9220" width="9.5" style="23" customWidth="1"/>
    <col min="9221" max="9221" width="11.5" style="23" customWidth="1"/>
    <col min="9222" max="9223" width="9.5" style="23" customWidth="1"/>
    <col min="9224" max="9474" width="8.75" style="23"/>
    <col min="9475" max="9475" width="31.25" style="23" customWidth="1"/>
    <col min="9476" max="9476" width="9.5" style="23" customWidth="1"/>
    <col min="9477" max="9477" width="11.5" style="23" customWidth="1"/>
    <col min="9478" max="9479" width="9.5" style="23" customWidth="1"/>
    <col min="9480" max="9730" width="8.75" style="23"/>
    <col min="9731" max="9731" width="31.25" style="23" customWidth="1"/>
    <col min="9732" max="9732" width="9.5" style="23" customWidth="1"/>
    <col min="9733" max="9733" width="11.5" style="23" customWidth="1"/>
    <col min="9734" max="9735" width="9.5" style="23" customWidth="1"/>
    <col min="9736" max="9986" width="8.75" style="23"/>
    <col min="9987" max="9987" width="31.25" style="23" customWidth="1"/>
    <col min="9988" max="9988" width="9.5" style="23" customWidth="1"/>
    <col min="9989" max="9989" width="11.5" style="23" customWidth="1"/>
    <col min="9990" max="9991" width="9.5" style="23" customWidth="1"/>
    <col min="9992" max="10242" width="8.75" style="23"/>
    <col min="10243" max="10243" width="31.25" style="23" customWidth="1"/>
    <col min="10244" max="10244" width="9.5" style="23" customWidth="1"/>
    <col min="10245" max="10245" width="11.5" style="23" customWidth="1"/>
    <col min="10246" max="10247" width="9.5" style="23" customWidth="1"/>
    <col min="10248" max="10498" width="8.75" style="23"/>
    <col min="10499" max="10499" width="31.25" style="23" customWidth="1"/>
    <col min="10500" max="10500" width="9.5" style="23" customWidth="1"/>
    <col min="10501" max="10501" width="11.5" style="23" customWidth="1"/>
    <col min="10502" max="10503" width="9.5" style="23" customWidth="1"/>
    <col min="10504" max="10754" width="8.75" style="23"/>
    <col min="10755" max="10755" width="31.25" style="23" customWidth="1"/>
    <col min="10756" max="10756" width="9.5" style="23" customWidth="1"/>
    <col min="10757" max="10757" width="11.5" style="23" customWidth="1"/>
    <col min="10758" max="10759" width="9.5" style="23" customWidth="1"/>
    <col min="10760" max="11010" width="8.75" style="23"/>
    <col min="11011" max="11011" width="31.25" style="23" customWidth="1"/>
    <col min="11012" max="11012" width="9.5" style="23" customWidth="1"/>
    <col min="11013" max="11013" width="11.5" style="23" customWidth="1"/>
    <col min="11014" max="11015" width="9.5" style="23" customWidth="1"/>
    <col min="11016" max="11266" width="8.75" style="23"/>
    <col min="11267" max="11267" width="31.25" style="23" customWidth="1"/>
    <col min="11268" max="11268" width="9.5" style="23" customWidth="1"/>
    <col min="11269" max="11269" width="11.5" style="23" customWidth="1"/>
    <col min="11270" max="11271" width="9.5" style="23" customWidth="1"/>
    <col min="11272" max="11522" width="8.75" style="23"/>
    <col min="11523" max="11523" width="31.25" style="23" customWidth="1"/>
    <col min="11524" max="11524" width="9.5" style="23" customWidth="1"/>
    <col min="11525" max="11525" width="11.5" style="23" customWidth="1"/>
    <col min="11526" max="11527" width="9.5" style="23" customWidth="1"/>
    <col min="11528" max="11778" width="8.75" style="23"/>
    <col min="11779" max="11779" width="31.25" style="23" customWidth="1"/>
    <col min="11780" max="11780" width="9.5" style="23" customWidth="1"/>
    <col min="11781" max="11781" width="11.5" style="23" customWidth="1"/>
    <col min="11782" max="11783" width="9.5" style="23" customWidth="1"/>
    <col min="11784" max="12034" width="8.75" style="23"/>
    <col min="12035" max="12035" width="31.25" style="23" customWidth="1"/>
    <col min="12036" max="12036" width="9.5" style="23" customWidth="1"/>
    <col min="12037" max="12037" width="11.5" style="23" customWidth="1"/>
    <col min="12038" max="12039" width="9.5" style="23" customWidth="1"/>
    <col min="12040" max="12290" width="8.75" style="23"/>
    <col min="12291" max="12291" width="31.25" style="23" customWidth="1"/>
    <col min="12292" max="12292" width="9.5" style="23" customWidth="1"/>
    <col min="12293" max="12293" width="11.5" style="23" customWidth="1"/>
    <col min="12294" max="12295" width="9.5" style="23" customWidth="1"/>
    <col min="12296" max="12546" width="8.75" style="23"/>
    <col min="12547" max="12547" width="31.25" style="23" customWidth="1"/>
    <col min="12548" max="12548" width="9.5" style="23" customWidth="1"/>
    <col min="12549" max="12549" width="11.5" style="23" customWidth="1"/>
    <col min="12550" max="12551" width="9.5" style="23" customWidth="1"/>
    <col min="12552" max="12802" width="8.75" style="23"/>
    <col min="12803" max="12803" width="31.25" style="23" customWidth="1"/>
    <col min="12804" max="12804" width="9.5" style="23" customWidth="1"/>
    <col min="12805" max="12805" width="11.5" style="23" customWidth="1"/>
    <col min="12806" max="12807" width="9.5" style="23" customWidth="1"/>
    <col min="12808" max="13058" width="8.75" style="23"/>
    <col min="13059" max="13059" width="31.25" style="23" customWidth="1"/>
    <col min="13060" max="13060" width="9.5" style="23" customWidth="1"/>
    <col min="13061" max="13061" width="11.5" style="23" customWidth="1"/>
    <col min="13062" max="13063" width="9.5" style="23" customWidth="1"/>
    <col min="13064" max="13314" width="8.75" style="23"/>
    <col min="13315" max="13315" width="31.25" style="23" customWidth="1"/>
    <col min="13316" max="13316" width="9.5" style="23" customWidth="1"/>
    <col min="13317" max="13317" width="11.5" style="23" customWidth="1"/>
    <col min="13318" max="13319" width="9.5" style="23" customWidth="1"/>
    <col min="13320" max="13570" width="8.75" style="23"/>
    <col min="13571" max="13571" width="31.25" style="23" customWidth="1"/>
    <col min="13572" max="13572" width="9.5" style="23" customWidth="1"/>
    <col min="13573" max="13573" width="11.5" style="23" customWidth="1"/>
    <col min="13574" max="13575" width="9.5" style="23" customWidth="1"/>
    <col min="13576" max="13826" width="8.75" style="23"/>
    <col min="13827" max="13827" width="31.25" style="23" customWidth="1"/>
    <col min="13828" max="13828" width="9.5" style="23" customWidth="1"/>
    <col min="13829" max="13829" width="11.5" style="23" customWidth="1"/>
    <col min="13830" max="13831" width="9.5" style="23" customWidth="1"/>
    <col min="13832" max="14082" width="8.75" style="23"/>
    <col min="14083" max="14083" width="31.25" style="23" customWidth="1"/>
    <col min="14084" max="14084" width="9.5" style="23" customWidth="1"/>
    <col min="14085" max="14085" width="11.5" style="23" customWidth="1"/>
    <col min="14086" max="14087" width="9.5" style="23" customWidth="1"/>
    <col min="14088" max="14338" width="8.75" style="23"/>
    <col min="14339" max="14339" width="31.25" style="23" customWidth="1"/>
    <col min="14340" max="14340" width="9.5" style="23" customWidth="1"/>
    <col min="14341" max="14341" width="11.5" style="23" customWidth="1"/>
    <col min="14342" max="14343" width="9.5" style="23" customWidth="1"/>
    <col min="14344" max="14594" width="8.75" style="23"/>
    <col min="14595" max="14595" width="31.25" style="23" customWidth="1"/>
    <col min="14596" max="14596" width="9.5" style="23" customWidth="1"/>
    <col min="14597" max="14597" width="11.5" style="23" customWidth="1"/>
    <col min="14598" max="14599" width="9.5" style="23" customWidth="1"/>
    <col min="14600" max="14850" width="8.75" style="23"/>
    <col min="14851" max="14851" width="31.25" style="23" customWidth="1"/>
    <col min="14852" max="14852" width="9.5" style="23" customWidth="1"/>
    <col min="14853" max="14853" width="11.5" style="23" customWidth="1"/>
    <col min="14854" max="14855" width="9.5" style="23" customWidth="1"/>
    <col min="14856" max="15106" width="8.75" style="23"/>
    <col min="15107" max="15107" width="31.25" style="23" customWidth="1"/>
    <col min="15108" max="15108" width="9.5" style="23" customWidth="1"/>
    <col min="15109" max="15109" width="11.5" style="23" customWidth="1"/>
    <col min="15110" max="15111" width="9.5" style="23" customWidth="1"/>
    <col min="15112" max="15362" width="8.75" style="23"/>
    <col min="15363" max="15363" width="31.25" style="23" customWidth="1"/>
    <col min="15364" max="15364" width="9.5" style="23" customWidth="1"/>
    <col min="15365" max="15365" width="11.5" style="23" customWidth="1"/>
    <col min="15366" max="15367" width="9.5" style="23" customWidth="1"/>
    <col min="15368" max="15618" width="8.75" style="23"/>
    <col min="15619" max="15619" width="31.25" style="23" customWidth="1"/>
    <col min="15620" max="15620" width="9.5" style="23" customWidth="1"/>
    <col min="15621" max="15621" width="11.5" style="23" customWidth="1"/>
    <col min="15622" max="15623" width="9.5" style="23" customWidth="1"/>
    <col min="15624" max="15874" width="8.75" style="23"/>
    <col min="15875" max="15875" width="31.25" style="23" customWidth="1"/>
    <col min="15876" max="15876" width="9.5" style="23" customWidth="1"/>
    <col min="15877" max="15877" width="11.5" style="23" customWidth="1"/>
    <col min="15878" max="15879" width="9.5" style="23" customWidth="1"/>
    <col min="15880" max="16130" width="8.75" style="23"/>
    <col min="16131" max="16131" width="31.25" style="23" customWidth="1"/>
    <col min="16132" max="16132" width="9.5" style="23" customWidth="1"/>
    <col min="16133" max="16133" width="11.5" style="23" customWidth="1"/>
    <col min="16134" max="16135" width="9.5" style="23" customWidth="1"/>
    <col min="16136" max="16384" width="8.75" style="23"/>
  </cols>
  <sheetData>
    <row r="1" spans="1:15">
      <c r="A1" s="50" t="s">
        <v>125</v>
      </c>
      <c r="B1" s="51" t="s">
        <v>147</v>
      </c>
      <c r="C1" s="51" t="s">
        <v>87</v>
      </c>
      <c r="D1" s="51" t="s">
        <v>273</v>
      </c>
      <c r="E1" s="52" t="s">
        <v>274</v>
      </c>
      <c r="F1" s="53" t="s">
        <v>46</v>
      </c>
      <c r="G1" s="54"/>
      <c r="I1" s="26" t="s">
        <v>275</v>
      </c>
      <c r="J1" s="26"/>
      <c r="K1" s="26"/>
      <c r="L1" s="26" t="s">
        <v>276</v>
      </c>
      <c r="M1" s="26"/>
      <c r="N1" s="26"/>
      <c r="O1" s="26"/>
    </row>
    <row r="2" spans="1:15">
      <c r="A2" s="55"/>
      <c r="B2" s="56"/>
      <c r="C2" s="56"/>
      <c r="D2" s="56"/>
      <c r="E2" s="57"/>
      <c r="F2" s="58"/>
      <c r="G2" s="59"/>
      <c r="I2" s="26" t="s">
        <v>147</v>
      </c>
      <c r="J2" s="26" t="s">
        <v>146</v>
      </c>
      <c r="K2" s="25" t="s">
        <v>277</v>
      </c>
      <c r="L2" s="26" t="s">
        <v>6</v>
      </c>
      <c r="M2" s="26" t="s">
        <v>7</v>
      </c>
      <c r="N2" s="26" t="s">
        <v>8</v>
      </c>
      <c r="O2" s="26" t="s">
        <v>9</v>
      </c>
    </row>
    <row r="3" spans="1:15">
      <c r="A3" s="60" t="s">
        <v>83</v>
      </c>
      <c r="B3" s="61">
        <v>1</v>
      </c>
      <c r="C3" s="61" t="s">
        <v>17</v>
      </c>
      <c r="D3" s="62">
        <v>14989</v>
      </c>
      <c r="E3" s="26" t="s">
        <v>278</v>
      </c>
      <c r="F3" s="63">
        <f>D3+D4</f>
        <v>17028.6</v>
      </c>
      <c r="G3" s="64">
        <f>SUM(F3:F13)</f>
        <v>32215.7</v>
      </c>
      <c r="I3" s="26" t="s">
        <v>83</v>
      </c>
      <c r="J3" s="26" t="s">
        <v>17</v>
      </c>
      <c r="K3" s="62">
        <f>F3</f>
        <v>17028.6</v>
      </c>
      <c r="L3" s="65"/>
      <c r="M3" s="65">
        <v>0.5975</v>
      </c>
      <c r="N3" s="65"/>
      <c r="O3" s="65">
        <v>0.0722</v>
      </c>
    </row>
    <row r="4" spans="1:15">
      <c r="A4" s="66"/>
      <c r="B4" s="56"/>
      <c r="C4" s="56"/>
      <c r="D4" s="62">
        <v>2039.6</v>
      </c>
      <c r="E4" s="26" t="s">
        <v>279</v>
      </c>
      <c r="F4" s="67"/>
      <c r="G4" s="68"/>
      <c r="I4" s="26"/>
      <c r="J4" s="26" t="s">
        <v>26</v>
      </c>
      <c r="K4" s="62">
        <f>F5</f>
        <v>834.7</v>
      </c>
      <c r="L4" s="65"/>
      <c r="M4" s="65">
        <v>0.5975</v>
      </c>
      <c r="N4" s="65"/>
      <c r="O4" s="65">
        <v>0.0722</v>
      </c>
    </row>
    <row r="5" spans="1:15">
      <c r="A5" s="66"/>
      <c r="B5" s="61">
        <v>2</v>
      </c>
      <c r="C5" s="69" t="s">
        <v>26</v>
      </c>
      <c r="D5" s="62">
        <v>623.7</v>
      </c>
      <c r="E5" s="26" t="s">
        <v>278</v>
      </c>
      <c r="F5" s="63">
        <f>D5+D6</f>
        <v>834.7</v>
      </c>
      <c r="G5" s="68"/>
      <c r="I5" s="26"/>
      <c r="J5" s="25" t="s">
        <v>116</v>
      </c>
      <c r="K5" s="62">
        <f>F7</f>
        <v>9313.1</v>
      </c>
      <c r="L5" s="65"/>
      <c r="M5" s="65">
        <v>0.5975</v>
      </c>
      <c r="N5" s="65"/>
      <c r="O5" s="65">
        <v>0.0722</v>
      </c>
    </row>
    <row r="6" spans="1:15">
      <c r="A6" s="66"/>
      <c r="B6" s="56"/>
      <c r="C6" s="70"/>
      <c r="D6" s="62">
        <v>211</v>
      </c>
      <c r="E6" s="26" t="s">
        <v>279</v>
      </c>
      <c r="F6" s="67"/>
      <c r="G6" s="68"/>
      <c r="I6" s="26"/>
      <c r="J6" s="26" t="s">
        <v>90</v>
      </c>
      <c r="K6" s="62">
        <f>F10</f>
        <v>4904.2</v>
      </c>
      <c r="L6" s="65"/>
      <c r="M6" s="65">
        <v>0.5975</v>
      </c>
      <c r="N6" s="65"/>
      <c r="O6" s="65">
        <v>0.0722</v>
      </c>
    </row>
    <row r="7" spans="1:15">
      <c r="A7" s="66"/>
      <c r="B7" s="61">
        <v>3</v>
      </c>
      <c r="C7" s="71" t="s">
        <v>280</v>
      </c>
      <c r="D7" s="62">
        <v>7690.3</v>
      </c>
      <c r="E7" s="26" t="s">
        <v>278</v>
      </c>
      <c r="F7" s="63">
        <f>D7+D8</f>
        <v>9313.1</v>
      </c>
      <c r="G7" s="68"/>
      <c r="I7" s="26"/>
      <c r="J7" s="25" t="s">
        <v>111</v>
      </c>
      <c r="K7" s="62">
        <f>F12</f>
        <v>135.1</v>
      </c>
      <c r="L7" s="25"/>
      <c r="M7" s="25"/>
      <c r="N7" s="25"/>
      <c r="O7" s="25"/>
    </row>
    <row r="8" spans="1:15">
      <c r="A8" s="66"/>
      <c r="B8" s="56"/>
      <c r="C8" s="70"/>
      <c r="D8" s="62">
        <v>1622.8</v>
      </c>
      <c r="E8" s="26" t="s">
        <v>279</v>
      </c>
      <c r="F8" s="67"/>
      <c r="G8" s="68"/>
      <c r="I8" s="26"/>
      <c r="J8" s="25" t="s">
        <v>46</v>
      </c>
      <c r="K8" s="62">
        <f>SUM(K3:K7)</f>
        <v>32215.7</v>
      </c>
      <c r="L8" s="26"/>
      <c r="M8" s="72"/>
      <c r="N8" s="26"/>
      <c r="O8" s="72"/>
    </row>
    <row r="9" ht="13.5" hidden="1" customHeight="1" spans="1:15">
      <c r="A9" s="66"/>
      <c r="B9" s="73"/>
      <c r="C9" s="26"/>
      <c r="D9" s="62"/>
      <c r="E9" s="26"/>
      <c r="F9" s="74"/>
      <c r="G9" s="68"/>
    </row>
    <row r="10" spans="1:15">
      <c r="A10" s="66"/>
      <c r="B10" s="61">
        <v>4</v>
      </c>
      <c r="C10" s="75" t="s">
        <v>90</v>
      </c>
      <c r="D10" s="62">
        <v>1672.2</v>
      </c>
      <c r="E10" s="26" t="s">
        <v>278</v>
      </c>
      <c r="F10" s="63">
        <f>D10+D11</f>
        <v>4904.2</v>
      </c>
      <c r="G10" s="68"/>
      <c r="N10" s="76"/>
    </row>
    <row r="11" spans="1:15">
      <c r="A11" s="66"/>
      <c r="B11" s="56"/>
      <c r="C11" s="24"/>
      <c r="D11" s="62">
        <v>3232</v>
      </c>
      <c r="E11" s="26" t="s">
        <v>279</v>
      </c>
      <c r="F11" s="67"/>
      <c r="G11" s="68"/>
    </row>
    <row r="12" spans="1:15">
      <c r="A12" s="66"/>
      <c r="B12" s="61">
        <v>5</v>
      </c>
      <c r="C12" s="61" t="s">
        <v>111</v>
      </c>
      <c r="D12" s="62">
        <v>135.1</v>
      </c>
      <c r="E12" s="26" t="s">
        <v>278</v>
      </c>
      <c r="F12" s="63">
        <f>D12+D13</f>
        <v>135.1</v>
      </c>
      <c r="G12" s="68"/>
    </row>
    <row r="13" ht="15.15" spans="1:15">
      <c r="A13" s="77"/>
      <c r="B13" s="78"/>
      <c r="C13" s="78"/>
      <c r="D13" s="79"/>
      <c r="E13" s="80" t="s">
        <v>279</v>
      </c>
      <c r="F13" s="81"/>
      <c r="G13" s="82"/>
    </row>
    <row r="14" ht="15.15" hidden="1"/>
    <row r="15" hidden="1" spans="1:15">
      <c r="A15" s="83" t="s">
        <v>125</v>
      </c>
      <c r="B15" s="84" t="s">
        <v>147</v>
      </c>
      <c r="C15" s="85" t="s">
        <v>87</v>
      </c>
      <c r="D15" s="85" t="s">
        <v>273</v>
      </c>
      <c r="E15" s="85" t="s">
        <v>274</v>
      </c>
      <c r="F15" s="86" t="s">
        <v>46</v>
      </c>
      <c r="G15" s="87"/>
      <c r="I15" s="26" t="s">
        <v>281</v>
      </c>
      <c r="J15" s="26"/>
      <c r="K15" s="26"/>
      <c r="L15" s="26" t="s">
        <v>276</v>
      </c>
      <c r="M15" s="26"/>
      <c r="N15" s="26"/>
      <c r="O15" s="26"/>
    </row>
    <row r="16" hidden="1" spans="1:15">
      <c r="A16" s="88"/>
      <c r="B16" s="89"/>
      <c r="C16" s="26"/>
      <c r="D16" s="26"/>
      <c r="E16" s="26"/>
      <c r="F16" s="90"/>
      <c r="G16" s="91"/>
      <c r="I16" s="26" t="s">
        <v>147</v>
      </c>
      <c r="J16" s="26" t="s">
        <v>146</v>
      </c>
      <c r="K16" s="25" t="s">
        <v>277</v>
      </c>
      <c r="L16" s="26" t="s">
        <v>6</v>
      </c>
      <c r="M16" s="26" t="s">
        <v>7</v>
      </c>
      <c r="N16" s="26" t="s">
        <v>8</v>
      </c>
      <c r="O16" s="26" t="s">
        <v>9</v>
      </c>
    </row>
    <row r="17" hidden="1" spans="1:15">
      <c r="A17" s="60" t="s">
        <v>93</v>
      </c>
      <c r="B17" s="92">
        <v>1</v>
      </c>
      <c r="C17" s="26" t="s">
        <v>17</v>
      </c>
      <c r="D17" s="26"/>
      <c r="E17" s="26" t="s">
        <v>278</v>
      </c>
      <c r="F17" s="90">
        <f>D17+D18</f>
        <v>0</v>
      </c>
      <c r="G17" s="91">
        <f>SUM(F17:F26)</f>
        <v>0</v>
      </c>
      <c r="I17" s="25" t="s">
        <v>93</v>
      </c>
      <c r="J17" s="26" t="s">
        <v>17</v>
      </c>
      <c r="K17" s="62"/>
      <c r="L17" s="26"/>
      <c r="M17" s="72"/>
      <c r="N17" s="26"/>
      <c r="O17" s="72"/>
    </row>
    <row r="18" hidden="1" spans="1:15">
      <c r="A18" s="66"/>
      <c r="B18" s="89"/>
      <c r="C18" s="26"/>
      <c r="D18" s="26"/>
      <c r="E18" s="26" t="s">
        <v>279</v>
      </c>
      <c r="F18" s="90"/>
      <c r="G18" s="91"/>
      <c r="I18" s="26"/>
      <c r="J18" s="26" t="s">
        <v>26</v>
      </c>
      <c r="K18" s="62"/>
      <c r="L18" s="26"/>
      <c r="M18" s="72"/>
      <c r="N18" s="26"/>
      <c r="O18" s="72"/>
    </row>
    <row r="19" hidden="1" spans="1:15">
      <c r="A19" s="66"/>
      <c r="B19" s="92">
        <v>2</v>
      </c>
      <c r="C19" s="26" t="s">
        <v>26</v>
      </c>
      <c r="D19" s="26"/>
      <c r="E19" s="26" t="s">
        <v>278</v>
      </c>
      <c r="F19" s="90">
        <f>D19+D20</f>
        <v>0</v>
      </c>
      <c r="G19" s="91"/>
      <c r="I19" s="26"/>
      <c r="J19" s="25" t="s">
        <v>116</v>
      </c>
      <c r="K19" s="62"/>
      <c r="L19" s="26"/>
      <c r="M19" s="72"/>
      <c r="N19" s="26"/>
      <c r="O19" s="72"/>
    </row>
    <row r="20" hidden="1" spans="1:15">
      <c r="A20" s="66"/>
      <c r="B20" s="89"/>
      <c r="C20" s="26"/>
      <c r="D20" s="26"/>
      <c r="E20" s="26" t="s">
        <v>279</v>
      </c>
      <c r="F20" s="90"/>
      <c r="G20" s="91"/>
      <c r="I20" s="26"/>
      <c r="J20" s="26" t="s">
        <v>90</v>
      </c>
      <c r="K20" s="62"/>
      <c r="L20" s="26"/>
      <c r="M20" s="72"/>
      <c r="N20" s="26"/>
      <c r="O20" s="72"/>
    </row>
    <row r="21" hidden="1" spans="1:15">
      <c r="A21" s="66"/>
      <c r="B21" s="92">
        <v>3</v>
      </c>
      <c r="C21" s="26" t="s">
        <v>116</v>
      </c>
      <c r="D21" s="26"/>
      <c r="E21" s="26" t="s">
        <v>278</v>
      </c>
      <c r="F21" s="90">
        <f>D21+D22</f>
        <v>0</v>
      </c>
      <c r="G21" s="91"/>
      <c r="I21" s="26"/>
      <c r="J21" s="25" t="s">
        <v>111</v>
      </c>
      <c r="K21" s="62"/>
      <c r="L21" s="26"/>
      <c r="M21" s="72"/>
      <c r="N21" s="26"/>
      <c r="O21" s="72"/>
    </row>
    <row r="22" hidden="1" spans="1:15">
      <c r="A22" s="66"/>
      <c r="B22" s="89"/>
      <c r="C22" s="26"/>
      <c r="D22" s="26"/>
      <c r="E22" s="26" t="s">
        <v>279</v>
      </c>
      <c r="F22" s="90"/>
      <c r="G22" s="91"/>
      <c r="I22" s="26"/>
      <c r="J22" s="25" t="s">
        <v>46</v>
      </c>
      <c r="K22" s="62">
        <f>SUM(K17:K21)</f>
        <v>0</v>
      </c>
      <c r="L22" s="26"/>
      <c r="M22" s="72"/>
      <c r="N22" s="26"/>
      <c r="O22" s="72"/>
    </row>
    <row r="23" hidden="1" spans="1:15">
      <c r="A23" s="66"/>
      <c r="B23" s="92">
        <v>4</v>
      </c>
      <c r="C23" s="26" t="s">
        <v>90</v>
      </c>
      <c r="D23" s="26"/>
      <c r="E23" s="26" t="s">
        <v>278</v>
      </c>
      <c r="F23" s="90">
        <f>D23+D24</f>
        <v>0</v>
      </c>
      <c r="G23" s="91"/>
    </row>
    <row r="24" hidden="1" spans="1:15">
      <c r="A24" s="66"/>
      <c r="B24" s="89"/>
      <c r="C24" s="26"/>
      <c r="D24" s="26"/>
      <c r="E24" s="26" t="s">
        <v>279</v>
      </c>
      <c r="F24" s="90"/>
      <c r="G24" s="91"/>
    </row>
    <row r="25" hidden="1" spans="1:15">
      <c r="A25" s="66"/>
      <c r="B25" s="92">
        <v>5</v>
      </c>
      <c r="C25" s="61" t="s">
        <v>111</v>
      </c>
      <c r="D25" s="93"/>
      <c r="E25" s="26" t="s">
        <v>278</v>
      </c>
      <c r="F25" s="90">
        <f>D25+D26</f>
        <v>0</v>
      </c>
      <c r="G25" s="91"/>
    </row>
    <row r="26" ht="15.15" hidden="1" spans="1:15">
      <c r="A26" s="77"/>
      <c r="B26" s="94"/>
      <c r="C26" s="78"/>
      <c r="D26" s="80"/>
      <c r="E26" s="80" t="s">
        <v>279</v>
      </c>
      <c r="F26" s="95"/>
      <c r="G26" s="96"/>
    </row>
    <row r="27" hidden="1"/>
    <row r="28" ht="15.15"/>
    <row r="29" spans="1:15">
      <c r="A29" s="83" t="s">
        <v>125</v>
      </c>
      <c r="B29" s="84" t="s">
        <v>147</v>
      </c>
      <c r="C29" s="85" t="s">
        <v>87</v>
      </c>
      <c r="D29" s="85" t="s">
        <v>273</v>
      </c>
      <c r="E29" s="85" t="s">
        <v>274</v>
      </c>
      <c r="F29" s="86" t="s">
        <v>46</v>
      </c>
      <c r="G29" s="87"/>
      <c r="I29" s="26" t="s">
        <v>275</v>
      </c>
      <c r="J29" s="26"/>
      <c r="K29" s="26"/>
      <c r="L29" s="26" t="s">
        <v>276</v>
      </c>
      <c r="M29" s="26"/>
      <c r="N29" s="26"/>
      <c r="O29" s="26"/>
    </row>
    <row r="30" spans="1:15">
      <c r="A30" s="88"/>
      <c r="B30" s="89"/>
      <c r="C30" s="26"/>
      <c r="D30" s="26"/>
      <c r="E30" s="26"/>
      <c r="F30" s="90"/>
      <c r="G30" s="91"/>
      <c r="I30" s="26" t="s">
        <v>147</v>
      </c>
      <c r="J30" s="26" t="s">
        <v>146</v>
      </c>
      <c r="K30" s="25" t="s">
        <v>277</v>
      </c>
      <c r="L30" s="26" t="s">
        <v>6</v>
      </c>
      <c r="M30" s="26" t="s">
        <v>7</v>
      </c>
      <c r="N30" s="26" t="s">
        <v>8</v>
      </c>
      <c r="O30" s="26" t="s">
        <v>9</v>
      </c>
    </row>
    <row r="31" spans="1:15">
      <c r="A31" s="60" t="s">
        <v>86</v>
      </c>
      <c r="B31" s="92">
        <v>1</v>
      </c>
      <c r="C31" s="26" t="s">
        <v>17</v>
      </c>
      <c r="D31" s="97"/>
      <c r="E31" s="72" t="s">
        <v>278</v>
      </c>
      <c r="F31" s="74">
        <f>D31+D32</f>
        <v>3843.9</v>
      </c>
      <c r="G31" s="98">
        <f>SUM(F31:F40)</f>
        <v>6636.7</v>
      </c>
      <c r="I31" s="25" t="s">
        <v>86</v>
      </c>
      <c r="J31" s="26" t="s">
        <v>17</v>
      </c>
      <c r="K31" s="62">
        <f>F31</f>
        <v>3843.9</v>
      </c>
      <c r="L31" s="25">
        <v>0.158</v>
      </c>
      <c r="M31" s="25">
        <v>0.0075</v>
      </c>
      <c r="N31" s="26">
        <v>0.5707</v>
      </c>
      <c r="O31" s="72">
        <v>0.0383</v>
      </c>
    </row>
    <row r="32" spans="1:15">
      <c r="A32" s="66"/>
      <c r="B32" s="89"/>
      <c r="C32" s="26"/>
      <c r="D32" s="62">
        <v>3843.9</v>
      </c>
      <c r="E32" s="72" t="s">
        <v>279</v>
      </c>
      <c r="F32" s="74"/>
      <c r="G32" s="98"/>
      <c r="I32" s="26"/>
      <c r="J32" s="26" t="s">
        <v>26</v>
      </c>
      <c r="K32" s="62">
        <f>F33</f>
        <v>0</v>
      </c>
      <c r="L32" s="25"/>
      <c r="M32" s="25"/>
      <c r="N32" s="25"/>
      <c r="O32" s="25"/>
    </row>
    <row r="33" spans="1:15">
      <c r="A33" s="66"/>
      <c r="B33" s="92">
        <v>2</v>
      </c>
      <c r="C33" s="26" t="s">
        <v>26</v>
      </c>
      <c r="D33" s="97"/>
      <c r="E33" s="72" t="s">
        <v>278</v>
      </c>
      <c r="F33" s="74">
        <f>D33+D34</f>
        <v>0</v>
      </c>
      <c r="G33" s="98"/>
      <c r="I33" s="26"/>
      <c r="J33" s="25" t="s">
        <v>116</v>
      </c>
      <c r="K33" s="62">
        <f>F35</f>
        <v>585.8</v>
      </c>
      <c r="L33" s="25">
        <v>0.0186</v>
      </c>
      <c r="M33" s="25">
        <v>0.0078</v>
      </c>
      <c r="N33" s="25">
        <v>0.5707</v>
      </c>
      <c r="O33" s="25">
        <v>0.0383</v>
      </c>
    </row>
    <row r="34" spans="1:15">
      <c r="A34" s="66"/>
      <c r="B34" s="89"/>
      <c r="C34" s="26"/>
      <c r="D34" s="62"/>
      <c r="E34" s="72" t="s">
        <v>279</v>
      </c>
      <c r="F34" s="74"/>
      <c r="G34" s="98"/>
      <c r="I34" s="26"/>
      <c r="J34" s="26" t="s">
        <v>90</v>
      </c>
      <c r="K34" s="62">
        <f>F37</f>
        <v>2207</v>
      </c>
      <c r="L34" s="25">
        <v>0.0186</v>
      </c>
      <c r="M34" s="25">
        <v>0.0078</v>
      </c>
      <c r="N34" s="25">
        <v>0.5707</v>
      </c>
      <c r="O34" s="25">
        <v>0.0383</v>
      </c>
    </row>
    <row r="35" spans="1:15">
      <c r="A35" s="66"/>
      <c r="B35" s="92">
        <v>3</v>
      </c>
      <c r="C35" s="26" t="s">
        <v>116</v>
      </c>
      <c r="D35" s="97"/>
      <c r="E35" s="72" t="s">
        <v>278</v>
      </c>
      <c r="F35" s="74">
        <f>D35+D36</f>
        <v>585.8</v>
      </c>
      <c r="G35" s="98"/>
      <c r="I35" s="26"/>
      <c r="J35" s="25" t="s">
        <v>111</v>
      </c>
      <c r="K35" s="62">
        <f>F39</f>
        <v>0</v>
      </c>
      <c r="L35" s="25"/>
      <c r="M35" s="25"/>
      <c r="N35" s="25"/>
      <c r="O35" s="25"/>
    </row>
    <row r="36" spans="1:15">
      <c r="A36" s="66"/>
      <c r="B36" s="89"/>
      <c r="C36" s="26"/>
      <c r="D36" s="62">
        <v>585.8</v>
      </c>
      <c r="E36" s="72" t="s">
        <v>279</v>
      </c>
      <c r="F36" s="74"/>
      <c r="G36" s="98"/>
      <c r="I36" s="26"/>
      <c r="J36" s="25" t="s">
        <v>46</v>
      </c>
      <c r="K36" s="62">
        <f>SUM(K31:K35)</f>
        <v>6636.7</v>
      </c>
      <c r="L36" s="26"/>
      <c r="M36" s="72"/>
      <c r="N36" s="26"/>
      <c r="O36" s="72"/>
    </row>
    <row r="37" spans="1:15">
      <c r="A37" s="66"/>
      <c r="B37" s="92">
        <v>4</v>
      </c>
      <c r="C37" s="26" t="s">
        <v>90</v>
      </c>
      <c r="D37" s="97"/>
      <c r="E37" s="72" t="s">
        <v>278</v>
      </c>
      <c r="F37" s="74">
        <f>D37+D38</f>
        <v>2207</v>
      </c>
      <c r="G37" s="98"/>
    </row>
    <row r="38" spans="1:15">
      <c r="A38" s="66"/>
      <c r="B38" s="89"/>
      <c r="C38" s="26"/>
      <c r="D38" s="62">
        <v>2207</v>
      </c>
      <c r="E38" s="72" t="s">
        <v>279</v>
      </c>
      <c r="F38" s="74"/>
      <c r="G38" s="98"/>
    </row>
    <row r="39" spans="1:15">
      <c r="A39" s="66"/>
      <c r="B39" s="92">
        <v>5</v>
      </c>
      <c r="C39" s="61" t="s">
        <v>111</v>
      </c>
      <c r="D39" s="62"/>
      <c r="E39" s="72" t="s">
        <v>278</v>
      </c>
      <c r="F39" s="74">
        <f>D39+D40</f>
        <v>0</v>
      </c>
      <c r="G39" s="98"/>
    </row>
    <row r="40" ht="15.15" spans="1:15">
      <c r="A40" s="77"/>
      <c r="B40" s="94"/>
      <c r="C40" s="78"/>
      <c r="D40" s="79"/>
      <c r="E40" s="99" t="s">
        <v>279</v>
      </c>
      <c r="F40" s="100"/>
      <c r="G40" s="101"/>
    </row>
    <row r="41" ht="15.15"/>
    <row r="42" spans="1:15">
      <c r="A42" s="50" t="s">
        <v>125</v>
      </c>
      <c r="B42" s="51" t="s">
        <v>147</v>
      </c>
      <c r="C42" s="51" t="s">
        <v>87</v>
      </c>
      <c r="D42" s="51" t="s">
        <v>273</v>
      </c>
      <c r="E42" s="52" t="s">
        <v>274</v>
      </c>
      <c r="F42" s="53" t="s">
        <v>46</v>
      </c>
      <c r="G42" s="54"/>
      <c r="I42" s="25" t="s">
        <v>275</v>
      </c>
      <c r="J42" s="26"/>
      <c r="K42" s="26"/>
      <c r="L42" s="26" t="s">
        <v>276</v>
      </c>
      <c r="M42" s="26"/>
      <c r="N42" s="26"/>
      <c r="O42" s="26"/>
    </row>
    <row r="43" spans="1:15">
      <c r="A43" s="55"/>
      <c r="B43" s="56"/>
      <c r="C43" s="56"/>
      <c r="D43" s="56"/>
      <c r="E43" s="57"/>
      <c r="F43" s="58"/>
      <c r="G43" s="59"/>
      <c r="I43" s="26" t="s">
        <v>147</v>
      </c>
      <c r="J43" s="26" t="s">
        <v>146</v>
      </c>
      <c r="K43" s="25" t="s">
        <v>277</v>
      </c>
      <c r="L43" s="26" t="s">
        <v>6</v>
      </c>
      <c r="M43" s="26" t="s">
        <v>7</v>
      </c>
      <c r="N43" s="26" t="s">
        <v>8</v>
      </c>
      <c r="O43" s="26" t="s">
        <v>9</v>
      </c>
    </row>
    <row r="44" spans="1:15">
      <c r="A44" s="102" t="s">
        <v>93</v>
      </c>
      <c r="B44" s="61">
        <v>1</v>
      </c>
      <c r="C44" s="61" t="s">
        <v>17</v>
      </c>
      <c r="D44" s="62">
        <v>173</v>
      </c>
      <c r="E44" s="26" t="s">
        <v>278</v>
      </c>
      <c r="F44" s="63">
        <f>D44+D45</f>
        <v>173</v>
      </c>
      <c r="G44" s="64">
        <f>SUM(F44:F54)</f>
        <v>5182</v>
      </c>
      <c r="I44" s="25" t="s">
        <v>93</v>
      </c>
      <c r="J44" s="26" t="s">
        <v>17</v>
      </c>
      <c r="K44" s="62">
        <f>F44</f>
        <v>173</v>
      </c>
      <c r="L44" s="25">
        <v>0.3962</v>
      </c>
      <c r="M44" s="25">
        <v>0.06</v>
      </c>
      <c r="N44" s="26">
        <v>0.58</v>
      </c>
      <c r="O44" s="72">
        <v>0.0727</v>
      </c>
    </row>
    <row r="45" spans="1:15">
      <c r="A45" s="66"/>
      <c r="B45" s="56"/>
      <c r="C45" s="56"/>
      <c r="D45" s="62"/>
      <c r="E45" s="26" t="s">
        <v>279</v>
      </c>
      <c r="F45" s="67"/>
      <c r="G45" s="68"/>
      <c r="I45" s="26"/>
      <c r="J45" s="26" t="s">
        <v>26</v>
      </c>
      <c r="K45" s="62">
        <f>F46</f>
        <v>606</v>
      </c>
      <c r="L45" s="25">
        <v>0.3962</v>
      </c>
      <c r="M45" s="25">
        <v>0.07</v>
      </c>
      <c r="N45" s="26">
        <v>0.58</v>
      </c>
      <c r="O45" s="72">
        <v>0.0727</v>
      </c>
    </row>
    <row r="46" spans="1:15">
      <c r="A46" s="66"/>
      <c r="B46" s="61">
        <v>2</v>
      </c>
      <c r="C46" s="69" t="s">
        <v>26</v>
      </c>
      <c r="D46" s="62">
        <v>606</v>
      </c>
      <c r="E46" s="26" t="s">
        <v>278</v>
      </c>
      <c r="F46" s="63">
        <f>D46+D47</f>
        <v>606</v>
      </c>
      <c r="G46" s="68"/>
      <c r="I46" s="26"/>
      <c r="J46" s="25" t="s">
        <v>116</v>
      </c>
      <c r="K46" s="62">
        <f>F48</f>
        <v>915.6</v>
      </c>
      <c r="L46" s="25">
        <v>0.3962</v>
      </c>
      <c r="M46" s="25">
        <v>0.06</v>
      </c>
      <c r="N46" s="26">
        <v>0.58</v>
      </c>
      <c r="O46" s="72">
        <v>0.0727</v>
      </c>
    </row>
    <row r="47" spans="1:15">
      <c r="A47" s="66"/>
      <c r="B47" s="56"/>
      <c r="C47" s="70"/>
      <c r="D47" s="62"/>
      <c r="E47" s="26" t="s">
        <v>279</v>
      </c>
      <c r="F47" s="67"/>
      <c r="G47" s="68"/>
      <c r="I47" s="26"/>
      <c r="J47" s="26" t="s">
        <v>90</v>
      </c>
      <c r="K47" s="62">
        <f>F51</f>
        <v>3487.4</v>
      </c>
      <c r="L47" s="25">
        <v>0.3962</v>
      </c>
      <c r="M47" s="25">
        <v>0.07</v>
      </c>
      <c r="N47" s="26">
        <v>0.58</v>
      </c>
      <c r="O47" s="72">
        <v>0.0727</v>
      </c>
    </row>
    <row r="48" spans="1:15">
      <c r="A48" s="66"/>
      <c r="B48" s="61">
        <v>3</v>
      </c>
      <c r="C48" s="71" t="s">
        <v>116</v>
      </c>
      <c r="D48" s="62">
        <v>341.1</v>
      </c>
      <c r="E48" s="26" t="s">
        <v>278</v>
      </c>
      <c r="F48" s="63">
        <f>D48+D49</f>
        <v>915.6</v>
      </c>
      <c r="G48" s="68"/>
      <c r="I48" s="26"/>
      <c r="J48" s="25" t="s">
        <v>111</v>
      </c>
      <c r="K48" s="62">
        <f>F53</f>
        <v>0</v>
      </c>
      <c r="L48" s="25"/>
      <c r="M48" s="25"/>
      <c r="N48" s="25"/>
      <c r="O48" s="25"/>
    </row>
    <row r="49" spans="1:15">
      <c r="A49" s="66"/>
      <c r="B49" s="56"/>
      <c r="C49" s="70"/>
      <c r="D49" s="62">
        <v>574.5</v>
      </c>
      <c r="E49" s="26" t="s">
        <v>279</v>
      </c>
      <c r="F49" s="67"/>
      <c r="G49" s="68"/>
      <c r="I49" s="26"/>
      <c r="J49" s="25" t="s">
        <v>46</v>
      </c>
      <c r="K49" s="62">
        <f>SUM(K44:K48)</f>
        <v>5182</v>
      </c>
      <c r="L49" s="26"/>
      <c r="M49" s="72"/>
      <c r="N49" s="26"/>
      <c r="O49" s="72"/>
    </row>
    <row r="50" ht="13.5" hidden="1" customHeight="1" spans="1:15">
      <c r="A50" s="66"/>
      <c r="B50" s="73"/>
      <c r="C50" s="26"/>
      <c r="D50" s="62"/>
      <c r="E50" s="26"/>
      <c r="F50" s="74"/>
      <c r="G50" s="68"/>
    </row>
    <row r="51" spans="1:15">
      <c r="A51" s="66"/>
      <c r="B51" s="61">
        <v>4</v>
      </c>
      <c r="C51" s="75" t="s">
        <v>90</v>
      </c>
      <c r="D51" s="62">
        <v>1509.4</v>
      </c>
      <c r="E51" s="26" t="s">
        <v>278</v>
      </c>
      <c r="F51" s="63">
        <f>D51+D52</f>
        <v>3487.4</v>
      </c>
      <c r="G51" s="68"/>
    </row>
    <row r="52" spans="1:15">
      <c r="A52" s="66"/>
      <c r="B52" s="56"/>
      <c r="C52" s="24"/>
      <c r="D52" s="62">
        <v>1978</v>
      </c>
      <c r="E52" s="26" t="s">
        <v>279</v>
      </c>
      <c r="F52" s="67"/>
      <c r="G52" s="68"/>
    </row>
    <row r="53" spans="1:15">
      <c r="A53" s="66"/>
      <c r="B53" s="61">
        <v>5</v>
      </c>
      <c r="C53" s="61" t="s">
        <v>111</v>
      </c>
      <c r="D53" s="62"/>
      <c r="E53" s="26" t="s">
        <v>278</v>
      </c>
      <c r="F53" s="63">
        <f>D53+D54</f>
        <v>0</v>
      </c>
      <c r="G53" s="68"/>
    </row>
    <row r="54" ht="15.15" spans="1:15">
      <c r="A54" s="77"/>
      <c r="B54" s="78"/>
      <c r="C54" s="78"/>
      <c r="D54" s="79"/>
      <c r="E54" s="80" t="s">
        <v>279</v>
      </c>
      <c r="F54" s="81"/>
      <c r="G54" s="82"/>
    </row>
    <row r="55" ht="15.15"/>
    <row r="56" spans="1:15">
      <c r="A56" s="50" t="s">
        <v>125</v>
      </c>
      <c r="B56" s="51" t="s">
        <v>147</v>
      </c>
      <c r="C56" s="51" t="s">
        <v>87</v>
      </c>
      <c r="D56" s="51" t="s">
        <v>273</v>
      </c>
      <c r="E56" s="52" t="s">
        <v>274</v>
      </c>
      <c r="F56" s="53" t="s">
        <v>46</v>
      </c>
      <c r="G56" s="54"/>
      <c r="I56" s="25" t="s">
        <v>275</v>
      </c>
      <c r="J56" s="26"/>
      <c r="K56" s="26"/>
      <c r="L56" s="26" t="s">
        <v>276</v>
      </c>
      <c r="M56" s="26"/>
      <c r="N56" s="26"/>
      <c r="O56" s="26"/>
    </row>
    <row r="57" spans="1:15">
      <c r="A57" s="55"/>
      <c r="B57" s="56"/>
      <c r="C57" s="56"/>
      <c r="D57" s="56"/>
      <c r="E57" s="57"/>
      <c r="F57" s="58"/>
      <c r="G57" s="59"/>
      <c r="I57" s="26" t="s">
        <v>147</v>
      </c>
      <c r="J57" s="26" t="s">
        <v>146</v>
      </c>
      <c r="K57" s="25" t="s">
        <v>277</v>
      </c>
      <c r="L57" s="26" t="s">
        <v>6</v>
      </c>
      <c r="M57" s="26" t="s">
        <v>7</v>
      </c>
      <c r="N57" s="26" t="s">
        <v>8</v>
      </c>
      <c r="O57" s="26" t="s">
        <v>9</v>
      </c>
    </row>
    <row r="58" spans="1:15">
      <c r="A58" s="102" t="s">
        <v>95</v>
      </c>
      <c r="B58" s="61">
        <v>1</v>
      </c>
      <c r="C58" s="61" t="s">
        <v>17</v>
      </c>
      <c r="D58" s="62"/>
      <c r="E58" s="26" t="s">
        <v>278</v>
      </c>
      <c r="F58" s="63">
        <f>D58+D59</f>
        <v>0</v>
      </c>
      <c r="G58" s="64">
        <f>SUM(F58:F67)</f>
        <v>1051.7</v>
      </c>
      <c r="I58" s="25" t="s">
        <v>95</v>
      </c>
      <c r="J58" s="26" t="s">
        <v>17</v>
      </c>
      <c r="K58" s="62">
        <f>F58</f>
        <v>0</v>
      </c>
      <c r="L58" s="25"/>
      <c r="M58" s="72"/>
      <c r="N58" s="25"/>
      <c r="O58" s="72"/>
    </row>
    <row r="59" spans="1:15">
      <c r="A59" s="66"/>
      <c r="B59" s="56"/>
      <c r="C59" s="56"/>
      <c r="D59" s="62"/>
      <c r="E59" s="26" t="s">
        <v>279</v>
      </c>
      <c r="F59" s="67"/>
      <c r="G59" s="68"/>
      <c r="I59" s="26"/>
      <c r="J59" s="26" t="s">
        <v>26</v>
      </c>
      <c r="K59" s="62">
        <f>F60</f>
        <v>0</v>
      </c>
      <c r="L59" s="25"/>
      <c r="M59" s="72"/>
      <c r="N59" s="25"/>
      <c r="O59" s="72"/>
    </row>
    <row r="60" spans="1:15">
      <c r="A60" s="66"/>
      <c r="B60" s="61">
        <v>2</v>
      </c>
      <c r="C60" s="69" t="s">
        <v>26</v>
      </c>
      <c r="D60" s="62"/>
      <c r="E60" s="26" t="s">
        <v>278</v>
      </c>
      <c r="F60" s="63">
        <f>D60+D61</f>
        <v>0</v>
      </c>
      <c r="G60" s="68"/>
      <c r="I60" s="26"/>
      <c r="J60" s="25" t="s">
        <v>116</v>
      </c>
      <c r="K60" s="62">
        <f>F62</f>
        <v>0</v>
      </c>
      <c r="L60" s="25"/>
      <c r="M60" s="25"/>
      <c r="N60" s="25"/>
      <c r="O60" s="25"/>
    </row>
    <row r="61" spans="1:15">
      <c r="A61" s="66"/>
      <c r="B61" s="56"/>
      <c r="C61" s="70"/>
      <c r="D61" s="62"/>
      <c r="E61" s="26" t="s">
        <v>279</v>
      </c>
      <c r="F61" s="67"/>
      <c r="G61" s="68"/>
      <c r="I61" s="26"/>
      <c r="J61" s="26" t="s">
        <v>90</v>
      </c>
      <c r="K61" s="62">
        <f>F64</f>
        <v>1051.7</v>
      </c>
      <c r="L61" s="25"/>
      <c r="M61" s="25"/>
      <c r="N61" s="25"/>
      <c r="O61" s="25"/>
    </row>
    <row r="62" spans="1:15">
      <c r="A62" s="66"/>
      <c r="B62" s="61">
        <v>3</v>
      </c>
      <c r="C62" s="71" t="s">
        <v>116</v>
      </c>
      <c r="D62" s="62"/>
      <c r="E62" s="26" t="s">
        <v>278</v>
      </c>
      <c r="F62" s="63">
        <f>D62+D63</f>
        <v>0</v>
      </c>
      <c r="G62" s="68"/>
      <c r="I62" s="26"/>
      <c r="J62" s="25" t="s">
        <v>111</v>
      </c>
      <c r="K62" s="62">
        <f>F66</f>
        <v>0</v>
      </c>
      <c r="L62" s="25"/>
      <c r="M62" s="25"/>
      <c r="N62" s="25"/>
      <c r="O62" s="25"/>
    </row>
    <row r="63" spans="1:15">
      <c r="A63" s="66"/>
      <c r="B63" s="56"/>
      <c r="C63" s="70"/>
      <c r="D63" s="62"/>
      <c r="E63" s="26" t="s">
        <v>279</v>
      </c>
      <c r="F63" s="67"/>
      <c r="G63" s="68"/>
      <c r="I63" s="26"/>
      <c r="J63" s="25" t="s">
        <v>46</v>
      </c>
      <c r="K63" s="62">
        <f>SUM(K58:K62)</f>
        <v>1051.7</v>
      </c>
      <c r="L63" s="26"/>
      <c r="M63" s="72"/>
      <c r="N63" s="26"/>
      <c r="O63" s="72"/>
    </row>
    <row r="64" spans="1:15">
      <c r="A64" s="66"/>
      <c r="B64" s="61">
        <v>4</v>
      </c>
      <c r="C64" s="75" t="s">
        <v>90</v>
      </c>
      <c r="D64" s="62"/>
      <c r="E64" s="26" t="s">
        <v>278</v>
      </c>
      <c r="F64" s="63">
        <f>D64+D65</f>
        <v>1051.7</v>
      </c>
      <c r="G64" s="68"/>
    </row>
    <row r="65" spans="1:18">
      <c r="A65" s="66"/>
      <c r="B65" s="56"/>
      <c r="C65" s="24"/>
      <c r="D65" s="62">
        <v>1051.7</v>
      </c>
      <c r="E65" s="26" t="s">
        <v>279</v>
      </c>
      <c r="F65" s="67"/>
      <c r="G65" s="68"/>
    </row>
    <row r="66" spans="1:18">
      <c r="A66" s="66"/>
      <c r="B66" s="61">
        <v>5</v>
      </c>
      <c r="C66" s="61" t="s">
        <v>111</v>
      </c>
      <c r="D66" s="62"/>
      <c r="E66" s="26" t="s">
        <v>278</v>
      </c>
      <c r="F66" s="63">
        <f>D66+D67</f>
        <v>0</v>
      </c>
      <c r="G66" s="68"/>
    </row>
    <row r="67" ht="15.15" spans="1:18">
      <c r="A67" s="77"/>
      <c r="B67" s="78"/>
      <c r="C67" s="78"/>
      <c r="D67" s="79"/>
      <c r="E67" s="80" t="s">
        <v>279</v>
      </c>
      <c r="F67" s="81"/>
      <c r="G67" s="82"/>
      <c r="I67" s="103" t="s">
        <v>176</v>
      </c>
      <c r="J67" s="104"/>
      <c r="K67" s="25"/>
      <c r="L67" s="25"/>
      <c r="M67" s="25"/>
      <c r="N67" s="25" t="s">
        <v>177</v>
      </c>
      <c r="O67" s="25"/>
      <c r="P67" s="62"/>
      <c r="Q67" s="25"/>
      <c r="R67" s="25"/>
    </row>
    <row r="68" spans="1:18">
      <c r="I68" s="25" t="s">
        <v>146</v>
      </c>
      <c r="J68" s="62" t="s">
        <v>147</v>
      </c>
      <c r="K68" s="25" t="s">
        <v>181</v>
      </c>
      <c r="L68" s="25" t="s">
        <v>182</v>
      </c>
      <c r="M68" s="25" t="s">
        <v>183</v>
      </c>
      <c r="N68" s="25" t="s">
        <v>184</v>
      </c>
      <c r="O68" s="25" t="s">
        <v>7</v>
      </c>
      <c r="P68" s="62" t="s">
        <v>8</v>
      </c>
      <c r="Q68" s="25" t="s">
        <v>185</v>
      </c>
      <c r="R68" s="25" t="s">
        <v>151</v>
      </c>
    </row>
    <row r="69" ht="17.4" spans="1:18">
      <c r="I69" s="25" t="s">
        <v>83</v>
      </c>
      <c r="J69" s="62" t="s">
        <v>37</v>
      </c>
      <c r="K69" s="25" t="s">
        <v>187</v>
      </c>
      <c r="L69" s="25">
        <v>28</v>
      </c>
      <c r="M69" s="25">
        <v>14989</v>
      </c>
      <c r="N69" s="105"/>
      <c r="O69" s="105">
        <v>59.93</v>
      </c>
      <c r="P69" s="105"/>
      <c r="Q69" s="105">
        <v>6.99</v>
      </c>
      <c r="R69" s="105"/>
    </row>
    <row r="70" ht="17.4" spans="1:18">
      <c r="I70" s="25"/>
      <c r="J70" s="62" t="s">
        <v>190</v>
      </c>
      <c r="K70" s="25" t="s">
        <v>187</v>
      </c>
      <c r="L70" s="25">
        <v>1</v>
      </c>
      <c r="M70" s="25">
        <v>742.8</v>
      </c>
      <c r="N70" s="105"/>
      <c r="O70" s="105">
        <v>59.34</v>
      </c>
      <c r="P70" s="105"/>
      <c r="Q70" s="105">
        <v>7.2</v>
      </c>
      <c r="R70" s="105"/>
    </row>
    <row r="71" ht="17.4" spans="1:18">
      <c r="I71" s="25"/>
      <c r="J71" s="62" t="s">
        <v>193</v>
      </c>
      <c r="K71" s="25" t="s">
        <v>187</v>
      </c>
      <c r="L71" s="25">
        <v>2</v>
      </c>
      <c r="M71" s="25">
        <v>1718</v>
      </c>
      <c r="N71" s="105"/>
      <c r="O71" s="105">
        <v>59.21</v>
      </c>
      <c r="P71" s="105"/>
      <c r="Q71" s="105">
        <v>7.06</v>
      </c>
      <c r="R71" s="105"/>
    </row>
    <row r="72" ht="17.4" spans="1:18">
      <c r="I72" s="25"/>
      <c r="J72" s="62" t="s">
        <v>195</v>
      </c>
      <c r="K72" s="25" t="s">
        <v>187</v>
      </c>
      <c r="L72" s="25">
        <v>1</v>
      </c>
      <c r="M72" s="25">
        <v>608</v>
      </c>
      <c r="N72" s="105"/>
      <c r="O72" s="105">
        <v>59.64</v>
      </c>
      <c r="P72" s="105"/>
      <c r="Q72" s="105">
        <v>7.06</v>
      </c>
      <c r="R72" s="105"/>
    </row>
    <row r="73" ht="17.4" spans="1:18">
      <c r="I73" s="25"/>
      <c r="J73" s="62" t="s">
        <v>197</v>
      </c>
      <c r="K73" s="25" t="s">
        <v>187</v>
      </c>
      <c r="L73" s="25">
        <v>1</v>
      </c>
      <c r="M73" s="25">
        <v>357.2</v>
      </c>
      <c r="N73" s="105"/>
      <c r="O73" s="105">
        <v>59.42</v>
      </c>
      <c r="P73" s="105"/>
      <c r="Q73" s="105">
        <v>7.06</v>
      </c>
      <c r="R73" s="105"/>
    </row>
    <row r="74" ht="17.4" spans="1:18">
      <c r="I74" s="25"/>
      <c r="J74" s="62" t="s">
        <v>199</v>
      </c>
      <c r="K74" s="25" t="s">
        <v>200</v>
      </c>
      <c r="L74" s="25">
        <v>2</v>
      </c>
      <c r="M74" s="25">
        <v>1672.2</v>
      </c>
      <c r="N74" s="105"/>
      <c r="O74" s="105">
        <v>56.22</v>
      </c>
      <c r="P74" s="105"/>
      <c r="Q74" s="105">
        <v>6.12</v>
      </c>
      <c r="R74" s="105"/>
    </row>
    <row r="75" ht="17.4" spans="1:18">
      <c r="I75" s="25"/>
      <c r="J75" s="62" t="s">
        <v>36</v>
      </c>
      <c r="K75" s="25" t="s">
        <v>202</v>
      </c>
      <c r="L75" s="25">
        <v>1</v>
      </c>
      <c r="M75" s="25">
        <v>623.7</v>
      </c>
      <c r="N75" s="105"/>
      <c r="O75" s="105">
        <v>56.04</v>
      </c>
      <c r="P75" s="105"/>
      <c r="Q75" s="105">
        <v>5.63</v>
      </c>
      <c r="R75" s="105"/>
    </row>
    <row r="76" ht="17.4" spans="1:18">
      <c r="I76" s="25"/>
      <c r="J76" s="62" t="s">
        <v>204</v>
      </c>
      <c r="K76" s="25" t="s">
        <v>187</v>
      </c>
      <c r="L76" s="25">
        <v>2</v>
      </c>
      <c r="M76" s="25">
        <v>1869.9</v>
      </c>
      <c r="N76" s="105"/>
      <c r="O76" s="105">
        <v>59.2</v>
      </c>
      <c r="P76" s="105"/>
      <c r="Q76" s="105">
        <v>7.1</v>
      </c>
      <c r="R76" s="105"/>
    </row>
    <row r="77" ht="17.4" spans="1:18">
      <c r="I77" s="25"/>
      <c r="J77" s="62" t="s">
        <v>206</v>
      </c>
      <c r="K77" s="25" t="s">
        <v>187</v>
      </c>
      <c r="L77" s="25">
        <v>3</v>
      </c>
      <c r="M77" s="25">
        <v>2394.4</v>
      </c>
      <c r="N77" s="105"/>
      <c r="O77" s="105">
        <v>59.16</v>
      </c>
      <c r="P77" s="105"/>
      <c r="Q77" s="105">
        <v>7.12</v>
      </c>
      <c r="R77" s="105"/>
    </row>
    <row r="78" ht="17.4" spans="1:18">
      <c r="I78" s="25"/>
      <c r="J78" s="62" t="s">
        <v>208</v>
      </c>
      <c r="K78" s="25" t="s">
        <v>209</v>
      </c>
      <c r="L78" s="25">
        <v>1</v>
      </c>
      <c r="M78" s="25">
        <v>135.1</v>
      </c>
      <c r="N78" s="105"/>
      <c r="O78" s="105">
        <v>51.66</v>
      </c>
      <c r="P78" s="105"/>
      <c r="Q78" s="105">
        <v>5.52</v>
      </c>
      <c r="R78" s="105"/>
    </row>
    <row r="79" ht="17.4" spans="1:18">
      <c r="I79" s="25"/>
      <c r="J79" s="62" t="s">
        <v>212</v>
      </c>
      <c r="K79" s="25" t="s">
        <v>14</v>
      </c>
      <c r="L79" s="25">
        <v>45</v>
      </c>
      <c r="M79" s="25">
        <f>SUM(M69:M78)</f>
        <v>25110.3</v>
      </c>
      <c r="N79" s="105"/>
      <c r="O79" s="105"/>
      <c r="P79" s="105"/>
      <c r="Q79" s="105"/>
      <c r="R79" s="105"/>
    </row>
    <row r="80" ht="17.4" spans="1:18">
      <c r="I80" s="25" t="s">
        <v>93</v>
      </c>
      <c r="J80" s="62" t="s">
        <v>214</v>
      </c>
      <c r="K80" s="25" t="s">
        <v>215</v>
      </c>
      <c r="L80" s="25">
        <v>1</v>
      </c>
      <c r="M80" s="25">
        <v>341.4</v>
      </c>
      <c r="N80" s="105">
        <v>27.03</v>
      </c>
      <c r="O80" s="105">
        <v>10.61</v>
      </c>
      <c r="P80" s="105">
        <v>15.05</v>
      </c>
      <c r="Q80" s="105">
        <v>9.18</v>
      </c>
      <c r="R80" s="105"/>
    </row>
    <row r="81" ht="17.4" spans="9:18">
      <c r="I81" s="25"/>
      <c r="J81" s="62" t="s">
        <v>217</v>
      </c>
      <c r="K81" s="25" t="s">
        <v>218</v>
      </c>
      <c r="L81" s="25">
        <v>2</v>
      </c>
      <c r="M81" s="25">
        <v>1509.4</v>
      </c>
      <c r="N81" s="105">
        <v>30.07</v>
      </c>
      <c r="O81" s="105">
        <v>7.92</v>
      </c>
      <c r="P81" s="105">
        <v>15.23</v>
      </c>
      <c r="Q81" s="105">
        <v>6.59</v>
      </c>
      <c r="R81" s="105"/>
    </row>
    <row r="82" ht="17.4" spans="9:18">
      <c r="I82" s="25"/>
      <c r="J82" s="62" t="s">
        <v>220</v>
      </c>
      <c r="K82" s="25" t="s">
        <v>215</v>
      </c>
      <c r="L82" s="25">
        <v>1</v>
      </c>
      <c r="M82" s="25">
        <v>173</v>
      </c>
      <c r="N82" s="105">
        <v>24.31</v>
      </c>
      <c r="O82" s="105">
        <v>8.55</v>
      </c>
      <c r="P82" s="105">
        <v>13.07</v>
      </c>
      <c r="Q82" s="105">
        <v>6.01</v>
      </c>
      <c r="R82" s="105"/>
    </row>
    <row r="83" ht="17.4" spans="9:18">
      <c r="I83" s="25"/>
      <c r="J83" s="62" t="s">
        <v>222</v>
      </c>
      <c r="K83" s="25" t="s">
        <v>223</v>
      </c>
      <c r="L83" s="25">
        <v>1</v>
      </c>
      <c r="M83" s="25">
        <v>606</v>
      </c>
      <c r="N83" s="105">
        <v>28.66</v>
      </c>
      <c r="O83" s="105">
        <v>5.78</v>
      </c>
      <c r="P83" s="105">
        <v>12.25</v>
      </c>
      <c r="Q83" s="105">
        <v>6.1</v>
      </c>
      <c r="R83" s="105"/>
    </row>
    <row r="84" ht="17.4" spans="9:18">
      <c r="I84" s="25"/>
      <c r="J84" s="62" t="s">
        <v>225</v>
      </c>
      <c r="K84" s="25" t="s">
        <v>14</v>
      </c>
      <c r="L84" s="25">
        <f t="shared" ref="L84:N84" si="0">SUM(L80:L83)</f>
        <v>5</v>
      </c>
      <c r="M84" s="25">
        <f t="shared" si="0"/>
        <v>2629.8</v>
      </c>
      <c r="N84" s="105"/>
      <c r="O84" s="105"/>
      <c r="P84" s="105"/>
      <c r="Q84" s="105"/>
      <c r="R84" s="105"/>
    </row>
    <row r="85" ht="17.4" spans="9:18">
      <c r="I85" s="25" t="s">
        <v>227</v>
      </c>
      <c r="J85" s="62" t="s">
        <v>228</v>
      </c>
      <c r="K85" s="25" t="s">
        <v>14</v>
      </c>
      <c r="L85" s="25">
        <v>1</v>
      </c>
      <c r="M85" s="25">
        <v>243.4</v>
      </c>
      <c r="N85" s="105">
        <v>14.97</v>
      </c>
      <c r="O85" s="105">
        <v>0.53</v>
      </c>
      <c r="P85" s="105">
        <v>33.54</v>
      </c>
      <c r="Q85" s="105">
        <v>0.44</v>
      </c>
      <c r="R85" s="105"/>
    </row>
    <row r="86" ht="15.6" spans="9:18">
      <c r="I86" s="25"/>
      <c r="J86" s="62" t="s">
        <v>230</v>
      </c>
      <c r="K86" s="25" t="s">
        <v>14</v>
      </c>
      <c r="L86" s="25">
        <f t="shared" ref="L86:N86" si="1">L79+L84+L85</f>
        <v>51</v>
      </c>
      <c r="M86" s="25">
        <f t="shared" si="1"/>
        <v>27983.5</v>
      </c>
      <c r="N86" s="106"/>
      <c r="O86" s="107"/>
      <c r="P86" s="107"/>
      <c r="Q86" s="107"/>
      <c r="R86" s="107"/>
    </row>
  </sheetData>
  <mergeCells count="131">
    <mergeCell ref="I1:K1"/>
    <mergeCell ref="L1:O1"/>
    <mergeCell ref="I15:K15"/>
    <mergeCell ref="L15:O15"/>
    <mergeCell ref="I29:K29"/>
    <mergeCell ref="L29:O29"/>
    <mergeCell ref="I42:K42"/>
    <mergeCell ref="L42:O42"/>
    <mergeCell ref="I56:K56"/>
    <mergeCell ref="L56:O56"/>
    <mergeCell ref="I67:J67"/>
    <mergeCell ref="A1:A2"/>
    <mergeCell ref="A3:A13"/>
    <mergeCell ref="A15:A16"/>
    <mergeCell ref="A17:A26"/>
    <mergeCell ref="A29:A30"/>
    <mergeCell ref="A31:A40"/>
    <mergeCell ref="A42:A43"/>
    <mergeCell ref="A44:A54"/>
    <mergeCell ref="A56:A57"/>
    <mergeCell ref="A58:A67"/>
    <mergeCell ref="B1:B2"/>
    <mergeCell ref="B3:B4"/>
    <mergeCell ref="B5:B6"/>
    <mergeCell ref="B7:B8"/>
    <mergeCell ref="B10:B11"/>
    <mergeCell ref="B12:B13"/>
    <mergeCell ref="B15:B16"/>
    <mergeCell ref="B17:B18"/>
    <mergeCell ref="B19:B20"/>
    <mergeCell ref="B21:B22"/>
    <mergeCell ref="B23:B24"/>
    <mergeCell ref="B25:B26"/>
    <mergeCell ref="B29:B30"/>
    <mergeCell ref="B31:B32"/>
    <mergeCell ref="B33:B34"/>
    <mergeCell ref="B35:B36"/>
    <mergeCell ref="B37:B38"/>
    <mergeCell ref="B39:B40"/>
    <mergeCell ref="B42:B43"/>
    <mergeCell ref="B44:B45"/>
    <mergeCell ref="B46:B47"/>
    <mergeCell ref="B48:B49"/>
    <mergeCell ref="B51:B52"/>
    <mergeCell ref="B53:B54"/>
    <mergeCell ref="B56:B57"/>
    <mergeCell ref="B58:B59"/>
    <mergeCell ref="B60:B61"/>
    <mergeCell ref="B62:B63"/>
    <mergeCell ref="B64:B65"/>
    <mergeCell ref="B66:B67"/>
    <mergeCell ref="C1:C2"/>
    <mergeCell ref="C3:C4"/>
    <mergeCell ref="C5:C6"/>
    <mergeCell ref="C7:C8"/>
    <mergeCell ref="C10:C11"/>
    <mergeCell ref="C12:C13"/>
    <mergeCell ref="C15:C16"/>
    <mergeCell ref="C17:C18"/>
    <mergeCell ref="C19:C20"/>
    <mergeCell ref="C21:C22"/>
    <mergeCell ref="C23:C24"/>
    <mergeCell ref="C25:C26"/>
    <mergeCell ref="C29:C30"/>
    <mergeCell ref="C31:C32"/>
    <mergeCell ref="C33:C34"/>
    <mergeCell ref="C35:C36"/>
    <mergeCell ref="C37:C38"/>
    <mergeCell ref="C39:C40"/>
    <mergeCell ref="C42:C43"/>
    <mergeCell ref="C44:C45"/>
    <mergeCell ref="C46:C47"/>
    <mergeCell ref="C48:C49"/>
    <mergeCell ref="C51:C52"/>
    <mergeCell ref="C53:C54"/>
    <mergeCell ref="C56:C57"/>
    <mergeCell ref="C58:C59"/>
    <mergeCell ref="C60:C61"/>
    <mergeCell ref="C62:C63"/>
    <mergeCell ref="C64:C65"/>
    <mergeCell ref="C66:C67"/>
    <mergeCell ref="D1:D2"/>
    <mergeCell ref="D15:D16"/>
    <mergeCell ref="D29:D30"/>
    <mergeCell ref="D42:D43"/>
    <mergeCell ref="D56:D57"/>
    <mergeCell ref="E1:E2"/>
    <mergeCell ref="E15:E16"/>
    <mergeCell ref="E29:E30"/>
    <mergeCell ref="E42:E43"/>
    <mergeCell ref="E56:E57"/>
    <mergeCell ref="F3:F4"/>
    <mergeCell ref="F5:F6"/>
    <mergeCell ref="F7:F8"/>
    <mergeCell ref="F10:F11"/>
    <mergeCell ref="F12:F13"/>
    <mergeCell ref="F17:F18"/>
    <mergeCell ref="F19:F20"/>
    <mergeCell ref="F21:F22"/>
    <mergeCell ref="F23:F24"/>
    <mergeCell ref="F25:F26"/>
    <mergeCell ref="F31:F32"/>
    <mergeCell ref="F33:F34"/>
    <mergeCell ref="F35:F36"/>
    <mergeCell ref="F37:F38"/>
    <mergeCell ref="F39:F40"/>
    <mergeCell ref="F44:F45"/>
    <mergeCell ref="F46:F47"/>
    <mergeCell ref="F48:F49"/>
    <mergeCell ref="F51:F52"/>
    <mergeCell ref="F53:F54"/>
    <mergeCell ref="F58:F59"/>
    <mergeCell ref="F60:F61"/>
    <mergeCell ref="F62:F63"/>
    <mergeCell ref="F64:F65"/>
    <mergeCell ref="F66:F67"/>
    <mergeCell ref="G3:G13"/>
    <mergeCell ref="G17:G26"/>
    <mergeCell ref="G31:G40"/>
    <mergeCell ref="G44:G54"/>
    <mergeCell ref="G58:G67"/>
    <mergeCell ref="I3:I7"/>
    <mergeCell ref="I17:I21"/>
    <mergeCell ref="I31:I35"/>
    <mergeCell ref="I44:I48"/>
    <mergeCell ref="I58:I62"/>
    <mergeCell ref="F56:G57"/>
    <mergeCell ref="F1:G2"/>
    <mergeCell ref="F29:G30"/>
    <mergeCell ref="F15:G16"/>
    <mergeCell ref="F42:G43"/>
  </mergeCells>
  <pageMargins left="0.7" right="0.7" top="0.75" bottom="0.75" header="0.3" footer="0.3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9" sqref="F9"/>
    </sheetView>
  </sheetViews>
  <sheetFormatPr defaultColWidth="9" defaultRowHeight="14.4"/>
  <sheetData/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workbookViewId="0">
      <pane ySplit="1" topLeftCell="A2" activePane="bottomLeft" state="frozen"/>
      <selection/>
      <selection pane="bottomLeft" activeCell="F9" sqref="F9"/>
    </sheetView>
  </sheetViews>
  <sheetFormatPr defaultColWidth="9" defaultRowHeight="15"/>
  <cols>
    <col min="1" max="9" width="15.5" style="31" customWidth="1"/>
    <col min="10" max="11" width="20.3796296296296" style="31" customWidth="1"/>
    <col min="12" max="17" width="9" style="31"/>
    <col min="18" max="18" width="10.5" style="31" customWidth="1"/>
    <col min="19" max="16384" width="9" style="31"/>
  </cols>
  <sheetData>
    <row r="1" spans="1:11">
      <c r="A1" s="32" t="s">
        <v>0</v>
      </c>
      <c r="B1" s="32" t="s">
        <v>47</v>
      </c>
      <c r="C1" s="32" t="s">
        <v>282</v>
      </c>
      <c r="D1" s="32" t="s">
        <v>169</v>
      </c>
      <c r="E1" s="32" t="s">
        <v>283</v>
      </c>
      <c r="F1" s="32" t="s">
        <v>6</v>
      </c>
      <c r="G1" s="32" t="s">
        <v>7</v>
      </c>
      <c r="H1" s="32" t="s">
        <v>8</v>
      </c>
      <c r="I1" s="32" t="s">
        <v>9</v>
      </c>
      <c r="J1" s="33" t="s">
        <v>169</v>
      </c>
      <c r="K1" s="33" t="s">
        <v>283</v>
      </c>
    </row>
    <row r="2" spans="1:11">
      <c r="A2" s="34" t="s">
        <v>88</v>
      </c>
      <c r="B2" s="34" t="s">
        <v>78</v>
      </c>
      <c r="C2" s="34" t="s">
        <v>284</v>
      </c>
      <c r="D2" s="34" t="s">
        <v>285</v>
      </c>
      <c r="E2" s="35">
        <v>497</v>
      </c>
      <c r="F2" s="36" t="s">
        <v>14</v>
      </c>
      <c r="G2" s="37">
        <v>57.954</v>
      </c>
      <c r="H2" s="37" t="s">
        <v>14</v>
      </c>
      <c r="I2" s="37">
        <v>7.039</v>
      </c>
      <c r="J2" s="33" t="s">
        <v>286</v>
      </c>
      <c r="K2" s="38">
        <f t="shared" ref="K2:K13" si="0">SUMIFS(E:E,D:D,J2)</f>
        <v>1500</v>
      </c>
    </row>
    <row r="3" spans="1:11">
      <c r="A3" s="34" t="s">
        <v>88</v>
      </c>
      <c r="B3" s="34" t="s">
        <v>78</v>
      </c>
      <c r="C3" s="34" t="s">
        <v>287</v>
      </c>
      <c r="D3" s="34" t="s">
        <v>285</v>
      </c>
      <c r="E3" s="35">
        <v>669.6</v>
      </c>
      <c r="F3" s="36" t="s">
        <v>14</v>
      </c>
      <c r="G3" s="37">
        <v>59.377</v>
      </c>
      <c r="H3" s="37" t="s">
        <v>14</v>
      </c>
      <c r="I3" s="37">
        <v>6.891</v>
      </c>
      <c r="J3" s="33" t="s">
        <v>37</v>
      </c>
      <c r="K3" s="38">
        <f t="shared" si="0"/>
        <v>377.8</v>
      </c>
    </row>
    <row r="4" spans="1:11">
      <c r="A4" s="34" t="s">
        <v>88</v>
      </c>
      <c r="B4" s="34" t="s">
        <v>78</v>
      </c>
      <c r="C4" s="34" t="s">
        <v>288</v>
      </c>
      <c r="D4" s="34" t="s">
        <v>285</v>
      </c>
      <c r="E4" s="35">
        <v>665</v>
      </c>
      <c r="F4" s="36" t="s">
        <v>14</v>
      </c>
      <c r="G4" s="37">
        <v>55.387</v>
      </c>
      <c r="H4" s="37" t="s">
        <v>14</v>
      </c>
      <c r="I4" s="37">
        <v>7.249</v>
      </c>
      <c r="J4" s="33" t="s">
        <v>36</v>
      </c>
      <c r="K4" s="38">
        <f t="shared" si="0"/>
        <v>2548.7</v>
      </c>
    </row>
    <row r="5" spans="1:11">
      <c r="A5" s="34" t="s">
        <v>88</v>
      </c>
      <c r="B5" s="34" t="s">
        <v>78</v>
      </c>
      <c r="C5" s="34" t="s">
        <v>289</v>
      </c>
      <c r="D5" s="34" t="s">
        <v>285</v>
      </c>
      <c r="E5" s="35">
        <v>1107</v>
      </c>
      <c r="F5" s="36" t="s">
        <v>14</v>
      </c>
      <c r="G5" s="37">
        <v>55.685</v>
      </c>
      <c r="H5" s="37" t="s">
        <v>14</v>
      </c>
      <c r="I5" s="37">
        <v>6.58</v>
      </c>
      <c r="J5" s="33" t="s">
        <v>290</v>
      </c>
      <c r="K5" s="38">
        <f t="shared" si="0"/>
        <v>6017.6</v>
      </c>
    </row>
    <row r="6" spans="1:11">
      <c r="A6" s="34" t="s">
        <v>88</v>
      </c>
      <c r="B6" s="34" t="s">
        <v>78</v>
      </c>
      <c r="C6" s="34" t="s">
        <v>291</v>
      </c>
      <c r="D6" s="34" t="s">
        <v>285</v>
      </c>
      <c r="E6" s="35">
        <v>994</v>
      </c>
      <c r="F6" s="36" t="s">
        <v>14</v>
      </c>
      <c r="G6" s="37">
        <v>50.595</v>
      </c>
      <c r="H6" s="37" t="s">
        <v>14</v>
      </c>
      <c r="I6" s="37">
        <v>7.747</v>
      </c>
      <c r="J6" s="33" t="s">
        <v>285</v>
      </c>
      <c r="K6" s="38">
        <f t="shared" si="0"/>
        <v>27258.5</v>
      </c>
    </row>
    <row r="7" spans="1:11">
      <c r="A7" s="34" t="s">
        <v>88</v>
      </c>
      <c r="B7" s="34" t="s">
        <v>78</v>
      </c>
      <c r="C7" s="34" t="s">
        <v>234</v>
      </c>
      <c r="D7" s="34" t="s">
        <v>285</v>
      </c>
      <c r="E7" s="35">
        <v>699</v>
      </c>
      <c r="F7" s="36" t="s">
        <v>14</v>
      </c>
      <c r="G7" s="37">
        <v>59.008</v>
      </c>
      <c r="H7" s="37" t="s">
        <v>14</v>
      </c>
      <c r="I7" s="37">
        <v>7.121</v>
      </c>
      <c r="J7" s="33" t="s">
        <v>292</v>
      </c>
      <c r="K7" s="38">
        <f t="shared" si="0"/>
        <v>3863</v>
      </c>
    </row>
    <row r="8" spans="1:11">
      <c r="A8" s="34" t="s">
        <v>88</v>
      </c>
      <c r="B8" s="34" t="s">
        <v>78</v>
      </c>
      <c r="C8" s="34" t="s">
        <v>293</v>
      </c>
      <c r="D8" s="34" t="s">
        <v>285</v>
      </c>
      <c r="E8" s="35">
        <v>406</v>
      </c>
      <c r="F8" s="36" t="s">
        <v>14</v>
      </c>
      <c r="G8" s="37">
        <v>58.187</v>
      </c>
      <c r="H8" s="37" t="s">
        <v>14</v>
      </c>
      <c r="I8" s="37">
        <v>7.051</v>
      </c>
      <c r="J8" s="33" t="s">
        <v>294</v>
      </c>
      <c r="K8" s="38">
        <f t="shared" si="0"/>
        <v>562</v>
      </c>
    </row>
    <row r="9" spans="1:11">
      <c r="A9" s="34" t="s">
        <v>88</v>
      </c>
      <c r="B9" s="34" t="s">
        <v>78</v>
      </c>
      <c r="C9" s="34" t="s">
        <v>246</v>
      </c>
      <c r="D9" s="34" t="s">
        <v>285</v>
      </c>
      <c r="E9" s="35">
        <v>773</v>
      </c>
      <c r="F9" s="36" t="s">
        <v>14</v>
      </c>
      <c r="G9" s="37">
        <v>57.324</v>
      </c>
      <c r="H9" s="37" t="s">
        <v>14</v>
      </c>
      <c r="I9" s="37">
        <v>6.996</v>
      </c>
      <c r="J9" s="33" t="s">
        <v>139</v>
      </c>
      <c r="K9" s="38">
        <f t="shared" si="0"/>
        <v>11083.2</v>
      </c>
    </row>
    <row r="10" spans="1:11">
      <c r="A10" s="34" t="s">
        <v>88</v>
      </c>
      <c r="B10" s="34" t="s">
        <v>78</v>
      </c>
      <c r="C10" s="34" t="s">
        <v>244</v>
      </c>
      <c r="D10" s="34" t="s">
        <v>285</v>
      </c>
      <c r="E10" s="35">
        <v>633</v>
      </c>
      <c r="F10" s="36" t="s">
        <v>14</v>
      </c>
      <c r="G10" s="37">
        <v>46.71</v>
      </c>
      <c r="H10" s="37" t="s">
        <v>14</v>
      </c>
      <c r="I10" s="37">
        <v>4.62</v>
      </c>
      <c r="J10" s="33" t="s">
        <v>295</v>
      </c>
      <c r="K10" s="38">
        <f t="shared" si="0"/>
        <v>7711</v>
      </c>
    </row>
    <row r="11" spans="1:11">
      <c r="A11" s="34" t="s">
        <v>88</v>
      </c>
      <c r="B11" s="34" t="s">
        <v>78</v>
      </c>
      <c r="C11" s="34" t="s">
        <v>296</v>
      </c>
      <c r="D11" s="34" t="s">
        <v>285</v>
      </c>
      <c r="E11" s="35">
        <v>629</v>
      </c>
      <c r="F11" s="36" t="s">
        <v>14</v>
      </c>
      <c r="G11" s="37">
        <v>54.566</v>
      </c>
      <c r="H11" s="37" t="s">
        <v>14</v>
      </c>
      <c r="I11" s="37">
        <v>6.707</v>
      </c>
      <c r="J11" s="33" t="s">
        <v>297</v>
      </c>
      <c r="K11" s="38">
        <f t="shared" si="0"/>
        <v>4109.8</v>
      </c>
    </row>
    <row r="12" spans="1:11">
      <c r="A12" s="34" t="s">
        <v>88</v>
      </c>
      <c r="B12" s="34" t="s">
        <v>78</v>
      </c>
      <c r="C12" s="34" t="s">
        <v>298</v>
      </c>
      <c r="D12" s="34" t="s">
        <v>285</v>
      </c>
      <c r="E12" s="35">
        <v>911.4</v>
      </c>
      <c r="F12" s="36" t="s">
        <v>14</v>
      </c>
      <c r="G12" s="37">
        <v>50.887</v>
      </c>
      <c r="H12" s="37" t="s">
        <v>14</v>
      </c>
      <c r="I12" s="37">
        <v>7.408</v>
      </c>
      <c r="J12" s="33" t="s">
        <v>299</v>
      </c>
      <c r="K12" s="38">
        <f t="shared" si="0"/>
        <v>623</v>
      </c>
    </row>
    <row r="13" spans="1:11">
      <c r="A13" s="34" t="s">
        <v>88</v>
      </c>
      <c r="B13" s="34" t="s">
        <v>78</v>
      </c>
      <c r="C13" s="34" t="s">
        <v>300</v>
      </c>
      <c r="D13" s="34" t="s">
        <v>285</v>
      </c>
      <c r="E13" s="35">
        <v>1099</v>
      </c>
      <c r="F13" s="36" t="s">
        <v>14</v>
      </c>
      <c r="G13" s="37">
        <v>56.701</v>
      </c>
      <c r="H13" s="37" t="s">
        <v>14</v>
      </c>
      <c r="I13" s="37">
        <v>7.428</v>
      </c>
      <c r="J13" s="33" t="s">
        <v>301</v>
      </c>
      <c r="K13" s="38">
        <f t="shared" si="0"/>
        <v>1414</v>
      </c>
    </row>
    <row r="14" spans="1:11">
      <c r="A14" s="34" t="s">
        <v>88</v>
      </c>
      <c r="B14" s="34" t="s">
        <v>78</v>
      </c>
      <c r="C14" s="34" t="s">
        <v>302</v>
      </c>
      <c r="D14" s="34" t="s">
        <v>285</v>
      </c>
      <c r="E14" s="35">
        <v>477</v>
      </c>
      <c r="F14" s="36" t="s">
        <v>14</v>
      </c>
      <c r="G14" s="37">
        <v>57.293</v>
      </c>
      <c r="H14" s="37" t="s">
        <v>14</v>
      </c>
      <c r="I14" s="37">
        <v>7.041</v>
      </c>
      <c r="J14" s="39" t="s">
        <v>46</v>
      </c>
      <c r="K14" s="38">
        <f>SUM(K2:K13)</f>
        <v>67068.6</v>
      </c>
    </row>
    <row r="15" spans="1:11">
      <c r="A15" s="34" t="s">
        <v>88</v>
      </c>
      <c r="B15" s="34" t="s">
        <v>78</v>
      </c>
      <c r="C15" s="34" t="s">
        <v>303</v>
      </c>
      <c r="D15" s="34" t="s">
        <v>285</v>
      </c>
      <c r="E15" s="35">
        <v>905.2</v>
      </c>
      <c r="F15" s="36" t="s">
        <v>14</v>
      </c>
      <c r="G15" s="37">
        <v>57.8</v>
      </c>
      <c r="H15" s="37" t="s">
        <v>14</v>
      </c>
      <c r="I15" s="37">
        <v>7.309</v>
      </c>
      <c r="J15" s="40"/>
    </row>
    <row r="16" spans="1:11">
      <c r="A16" s="34" t="s">
        <v>88</v>
      </c>
      <c r="B16" s="34" t="s">
        <v>78</v>
      </c>
      <c r="C16" s="34" t="s">
        <v>304</v>
      </c>
      <c r="D16" s="34" t="s">
        <v>285</v>
      </c>
      <c r="E16" s="35">
        <v>612</v>
      </c>
      <c r="F16" s="36" t="s">
        <v>14</v>
      </c>
      <c r="G16" s="37">
        <v>57.125</v>
      </c>
      <c r="H16" s="37" t="s">
        <v>14</v>
      </c>
      <c r="I16" s="37">
        <v>6.958</v>
      </c>
      <c r="J16" s="40"/>
    </row>
    <row r="17" spans="1:10">
      <c r="A17" s="34" t="s">
        <v>88</v>
      </c>
      <c r="B17" s="34" t="s">
        <v>78</v>
      </c>
      <c r="C17" s="34" t="s">
        <v>305</v>
      </c>
      <c r="D17" s="34" t="s">
        <v>285</v>
      </c>
      <c r="E17" s="35">
        <v>522.4</v>
      </c>
      <c r="F17" s="36" t="s">
        <v>14</v>
      </c>
      <c r="G17" s="37">
        <v>58.513</v>
      </c>
      <c r="H17" s="37" t="s">
        <v>14</v>
      </c>
      <c r="I17" s="37">
        <v>7.032</v>
      </c>
      <c r="J17" s="40"/>
    </row>
    <row r="18" spans="1:10">
      <c r="A18" s="34" t="s">
        <v>88</v>
      </c>
      <c r="B18" s="34" t="s">
        <v>78</v>
      </c>
      <c r="C18" s="34" t="s">
        <v>306</v>
      </c>
      <c r="D18" s="34" t="s">
        <v>285</v>
      </c>
      <c r="E18" s="35">
        <v>1019</v>
      </c>
      <c r="F18" s="36" t="s">
        <v>14</v>
      </c>
      <c r="G18" s="37">
        <v>59.556</v>
      </c>
      <c r="H18" s="37" t="s">
        <v>14</v>
      </c>
      <c r="I18" s="37">
        <v>7.066</v>
      </c>
      <c r="J18" s="40"/>
    </row>
    <row r="19" spans="1:10">
      <c r="A19" s="34" t="s">
        <v>88</v>
      </c>
      <c r="B19" s="34" t="s">
        <v>78</v>
      </c>
      <c r="C19" s="34" t="s">
        <v>307</v>
      </c>
      <c r="D19" s="34" t="s">
        <v>285</v>
      </c>
      <c r="E19" s="35">
        <v>724</v>
      </c>
      <c r="F19" s="36" t="s">
        <v>14</v>
      </c>
      <c r="G19" s="37">
        <v>59.33</v>
      </c>
      <c r="H19" s="37" t="s">
        <v>14</v>
      </c>
      <c r="I19" s="37">
        <v>7.129</v>
      </c>
      <c r="J19" s="40"/>
    </row>
    <row r="20" spans="1:10">
      <c r="A20" s="34" t="s">
        <v>88</v>
      </c>
      <c r="B20" s="34" t="s">
        <v>78</v>
      </c>
      <c r="C20" s="34" t="s">
        <v>308</v>
      </c>
      <c r="D20" s="34" t="s">
        <v>285</v>
      </c>
      <c r="E20" s="34">
        <v>427</v>
      </c>
      <c r="F20" s="36" t="s">
        <v>14</v>
      </c>
      <c r="G20" s="37">
        <v>56.834</v>
      </c>
      <c r="H20" s="37" t="s">
        <v>14</v>
      </c>
      <c r="I20" s="37">
        <v>7.1</v>
      </c>
    </row>
    <row r="21" spans="1:10">
      <c r="A21" s="34" t="s">
        <v>88</v>
      </c>
      <c r="B21" s="34" t="s">
        <v>78</v>
      </c>
      <c r="C21" s="34" t="s">
        <v>309</v>
      </c>
      <c r="D21" s="34" t="s">
        <v>285</v>
      </c>
      <c r="E21" s="34">
        <v>503.2</v>
      </c>
      <c r="F21" s="36" t="s">
        <v>14</v>
      </c>
      <c r="G21" s="37">
        <v>57.158</v>
      </c>
      <c r="H21" s="37" t="s">
        <v>14</v>
      </c>
      <c r="I21" s="37">
        <v>7.072</v>
      </c>
    </row>
    <row r="22" spans="1:10">
      <c r="A22" s="34" t="s">
        <v>88</v>
      </c>
      <c r="B22" s="34" t="s">
        <v>78</v>
      </c>
      <c r="C22" s="34" t="s">
        <v>310</v>
      </c>
      <c r="D22" s="34" t="s">
        <v>285</v>
      </c>
      <c r="E22" s="34">
        <v>726.7</v>
      </c>
      <c r="F22" s="36" t="s">
        <v>14</v>
      </c>
      <c r="G22" s="37">
        <v>57.928</v>
      </c>
      <c r="H22" s="37" t="s">
        <v>14</v>
      </c>
      <c r="I22" s="37">
        <v>7.029</v>
      </c>
    </row>
    <row r="23" spans="1:10">
      <c r="A23" s="34" t="s">
        <v>88</v>
      </c>
      <c r="B23" s="34" t="s">
        <v>78</v>
      </c>
      <c r="C23" s="34" t="s">
        <v>311</v>
      </c>
      <c r="D23" s="34" t="s">
        <v>285</v>
      </c>
      <c r="E23" s="34">
        <v>527</v>
      </c>
      <c r="F23" s="36" t="s">
        <v>14</v>
      </c>
      <c r="G23" s="37">
        <v>58.555</v>
      </c>
      <c r="H23" s="37" t="s">
        <v>14</v>
      </c>
      <c r="I23" s="37">
        <v>7.081</v>
      </c>
    </row>
    <row r="24" spans="1:10">
      <c r="A24" s="34" t="s">
        <v>88</v>
      </c>
      <c r="B24" s="34" t="s">
        <v>78</v>
      </c>
      <c r="C24" s="34" t="s">
        <v>312</v>
      </c>
      <c r="D24" s="34" t="s">
        <v>285</v>
      </c>
      <c r="E24" s="34">
        <v>1099.8</v>
      </c>
      <c r="F24" s="36" t="s">
        <v>14</v>
      </c>
      <c r="G24" s="37">
        <v>57.622</v>
      </c>
      <c r="H24" s="37" t="s">
        <v>14</v>
      </c>
      <c r="I24" s="37">
        <v>7.063</v>
      </c>
    </row>
    <row r="25" spans="1:10">
      <c r="A25" s="34" t="s">
        <v>88</v>
      </c>
      <c r="B25" s="34" t="s">
        <v>78</v>
      </c>
      <c r="C25" s="34" t="s">
        <v>313</v>
      </c>
      <c r="D25" s="34" t="s">
        <v>285</v>
      </c>
      <c r="E25" s="34">
        <v>536</v>
      </c>
      <c r="F25" s="36" t="s">
        <v>14</v>
      </c>
      <c r="G25" s="37">
        <v>47.81</v>
      </c>
      <c r="H25" s="37" t="s">
        <v>14</v>
      </c>
      <c r="I25" s="37">
        <v>6.19</v>
      </c>
    </row>
    <row r="26" spans="1:10">
      <c r="A26" s="34" t="s">
        <v>88</v>
      </c>
      <c r="B26" s="34" t="s">
        <v>78</v>
      </c>
      <c r="C26" s="34" t="s">
        <v>314</v>
      </c>
      <c r="D26" s="34" t="s">
        <v>285</v>
      </c>
      <c r="E26" s="34">
        <v>1208</v>
      </c>
      <c r="F26" s="36" t="s">
        <v>14</v>
      </c>
      <c r="G26" s="37">
        <v>55.375</v>
      </c>
      <c r="H26" s="37" t="s">
        <v>14</v>
      </c>
      <c r="I26" s="37">
        <v>7.009</v>
      </c>
    </row>
    <row r="27" ht="15.75" customHeight="1" spans="1:10">
      <c r="A27" s="34" t="s">
        <v>88</v>
      </c>
      <c r="B27" s="34" t="s">
        <v>78</v>
      </c>
      <c r="C27" s="34" t="s">
        <v>315</v>
      </c>
      <c r="D27" s="34" t="s">
        <v>285</v>
      </c>
      <c r="E27" s="34">
        <v>482.2</v>
      </c>
      <c r="F27" s="36" t="s">
        <v>14</v>
      </c>
      <c r="G27" s="37">
        <v>57.749</v>
      </c>
      <c r="H27" s="37" t="s">
        <v>14</v>
      </c>
      <c r="I27" s="37">
        <v>7.38</v>
      </c>
    </row>
    <row r="28" spans="1:10">
      <c r="A28" s="34" t="s">
        <v>88</v>
      </c>
      <c r="B28" s="34" t="s">
        <v>78</v>
      </c>
      <c r="C28" s="34" t="s">
        <v>316</v>
      </c>
      <c r="D28" s="34" t="s">
        <v>285</v>
      </c>
      <c r="E28" s="34">
        <v>701.8</v>
      </c>
      <c r="F28" s="36" t="s">
        <v>14</v>
      </c>
      <c r="G28" s="37">
        <v>59.665</v>
      </c>
      <c r="H28" s="37" t="s">
        <v>14</v>
      </c>
      <c r="I28" s="37">
        <v>7.286</v>
      </c>
    </row>
    <row r="29" spans="1:10">
      <c r="A29" s="34" t="s">
        <v>88</v>
      </c>
      <c r="B29" s="34" t="s">
        <v>78</v>
      </c>
      <c r="C29" s="34" t="s">
        <v>317</v>
      </c>
      <c r="D29" s="34" t="s">
        <v>285</v>
      </c>
      <c r="E29" s="34">
        <v>567</v>
      </c>
      <c r="F29" s="36" t="s">
        <v>14</v>
      </c>
      <c r="G29" s="37">
        <v>59.665</v>
      </c>
      <c r="H29" s="37" t="s">
        <v>14</v>
      </c>
      <c r="I29" s="37">
        <v>7.286</v>
      </c>
    </row>
    <row r="30" spans="1:10">
      <c r="A30" s="34" t="s">
        <v>88</v>
      </c>
      <c r="B30" s="34" t="s">
        <v>78</v>
      </c>
      <c r="C30" s="34" t="s">
        <v>318</v>
      </c>
      <c r="D30" s="34" t="s">
        <v>285</v>
      </c>
      <c r="E30" s="34">
        <v>882.2</v>
      </c>
      <c r="F30" s="36" t="s">
        <v>14</v>
      </c>
      <c r="G30" s="37">
        <v>59.665</v>
      </c>
      <c r="H30" s="37" t="s">
        <v>14</v>
      </c>
      <c r="I30" s="37">
        <v>7.286</v>
      </c>
    </row>
    <row r="31" spans="1:10">
      <c r="A31" s="34" t="s">
        <v>88</v>
      </c>
      <c r="B31" s="34" t="s">
        <v>78</v>
      </c>
      <c r="C31" s="34" t="s">
        <v>319</v>
      </c>
      <c r="D31" s="34" t="s">
        <v>285</v>
      </c>
      <c r="E31" s="34">
        <v>928.6</v>
      </c>
      <c r="F31" s="36" t="s">
        <v>14</v>
      </c>
      <c r="G31" s="37">
        <v>59.665</v>
      </c>
      <c r="H31" s="37" t="s">
        <v>14</v>
      </c>
      <c r="I31" s="37">
        <v>7.286</v>
      </c>
    </row>
    <row r="32" spans="1:10">
      <c r="A32" s="34" t="s">
        <v>88</v>
      </c>
      <c r="B32" s="34" t="s">
        <v>78</v>
      </c>
      <c r="C32" s="34" t="s">
        <v>320</v>
      </c>
      <c r="D32" s="34" t="s">
        <v>285</v>
      </c>
      <c r="E32" s="34">
        <v>1195</v>
      </c>
      <c r="F32" s="36" t="s">
        <v>14</v>
      </c>
      <c r="G32" s="37">
        <v>59.665</v>
      </c>
      <c r="H32" s="37" t="s">
        <v>14</v>
      </c>
      <c r="I32" s="37">
        <v>7.286</v>
      </c>
    </row>
    <row r="33" spans="1:9">
      <c r="A33" s="34" t="s">
        <v>88</v>
      </c>
      <c r="B33" s="34" t="s">
        <v>78</v>
      </c>
      <c r="C33" s="34" t="s">
        <v>321</v>
      </c>
      <c r="D33" s="34" t="s">
        <v>285</v>
      </c>
      <c r="E33" s="34">
        <v>491</v>
      </c>
      <c r="F33" s="36" t="s">
        <v>14</v>
      </c>
      <c r="G33" s="37">
        <v>59.665</v>
      </c>
      <c r="H33" s="37" t="s">
        <v>14</v>
      </c>
      <c r="I33" s="37">
        <v>7.286</v>
      </c>
    </row>
    <row r="34" spans="1:9">
      <c r="A34" s="34" t="s">
        <v>88</v>
      </c>
      <c r="B34" s="34" t="s">
        <v>78</v>
      </c>
      <c r="C34" s="34" t="s">
        <v>322</v>
      </c>
      <c r="D34" s="34" t="s">
        <v>285</v>
      </c>
      <c r="E34" s="34">
        <v>597.4</v>
      </c>
      <c r="F34" s="36" t="s">
        <v>14</v>
      </c>
      <c r="G34" s="37">
        <v>59.665</v>
      </c>
      <c r="H34" s="37" t="s">
        <v>14</v>
      </c>
      <c r="I34" s="37">
        <v>7.286</v>
      </c>
    </row>
    <row r="35" spans="1:9">
      <c r="A35" s="34" t="s">
        <v>88</v>
      </c>
      <c r="B35" s="34" t="s">
        <v>78</v>
      </c>
      <c r="C35" s="34" t="s">
        <v>323</v>
      </c>
      <c r="D35" s="34" t="s">
        <v>285</v>
      </c>
      <c r="E35" s="34">
        <v>770.2</v>
      </c>
      <c r="F35" s="36" t="s">
        <v>14</v>
      </c>
      <c r="G35" s="37">
        <v>59.665</v>
      </c>
      <c r="H35" s="37" t="s">
        <v>14</v>
      </c>
      <c r="I35" s="37">
        <v>7.286</v>
      </c>
    </row>
    <row r="36" spans="1:9">
      <c r="A36" s="34" t="s">
        <v>88</v>
      </c>
      <c r="B36" s="34" t="s">
        <v>78</v>
      </c>
      <c r="C36" s="34" t="s">
        <v>324</v>
      </c>
      <c r="D36" s="34" t="s">
        <v>285</v>
      </c>
      <c r="E36" s="34">
        <v>955.6</v>
      </c>
      <c r="F36" s="36" t="s">
        <v>14</v>
      </c>
      <c r="G36" s="37">
        <v>59.665</v>
      </c>
      <c r="H36" s="37" t="s">
        <v>14</v>
      </c>
      <c r="I36" s="37">
        <v>7.286</v>
      </c>
    </row>
    <row r="37" spans="1:9">
      <c r="A37" s="34" t="s">
        <v>88</v>
      </c>
      <c r="B37" s="34" t="s">
        <v>78</v>
      </c>
      <c r="C37" s="34" t="s">
        <v>325</v>
      </c>
      <c r="D37" s="34" t="s">
        <v>285</v>
      </c>
      <c r="E37" s="34">
        <v>720.6</v>
      </c>
      <c r="F37" s="36" t="s">
        <v>14</v>
      </c>
      <c r="G37" s="37">
        <v>59.665</v>
      </c>
      <c r="H37" s="37" t="s">
        <v>14</v>
      </c>
      <c r="I37" s="37">
        <v>7.286</v>
      </c>
    </row>
    <row r="38" spans="1:9">
      <c r="A38" s="34" t="s">
        <v>88</v>
      </c>
      <c r="B38" s="34" t="s">
        <v>78</v>
      </c>
      <c r="C38" s="34" t="s">
        <v>326</v>
      </c>
      <c r="D38" s="34" t="s">
        <v>285</v>
      </c>
      <c r="E38" s="34">
        <v>596.6</v>
      </c>
      <c r="F38" s="36" t="s">
        <v>14</v>
      </c>
      <c r="G38" s="37">
        <v>59.665</v>
      </c>
      <c r="H38" s="37" t="s">
        <v>14</v>
      </c>
      <c r="I38" s="37">
        <v>7.286</v>
      </c>
    </row>
    <row r="39" spans="1:9">
      <c r="A39" s="34" t="s">
        <v>88</v>
      </c>
      <c r="B39" s="34" t="s">
        <v>78</v>
      </c>
      <c r="C39" s="34" t="s">
        <v>327</v>
      </c>
      <c r="D39" s="34" t="s">
        <v>286</v>
      </c>
      <c r="E39" s="34">
        <v>1500</v>
      </c>
      <c r="F39" s="36" t="s">
        <v>14</v>
      </c>
      <c r="G39" s="37">
        <v>29.95</v>
      </c>
      <c r="H39" s="37" t="s">
        <v>14</v>
      </c>
      <c r="I39" s="37">
        <v>4.174</v>
      </c>
    </row>
    <row r="40" spans="1:9">
      <c r="A40" s="34" t="s">
        <v>88</v>
      </c>
      <c r="B40" s="34" t="s">
        <v>328</v>
      </c>
      <c r="C40" s="34" t="s">
        <v>329</v>
      </c>
      <c r="D40" s="34" t="s">
        <v>36</v>
      </c>
      <c r="E40" s="34">
        <v>1230.7</v>
      </c>
      <c r="F40" s="36" t="s">
        <v>14</v>
      </c>
      <c r="G40" s="37">
        <v>59.665</v>
      </c>
      <c r="H40" s="37" t="s">
        <v>14</v>
      </c>
      <c r="I40" s="37">
        <v>7.286</v>
      </c>
    </row>
    <row r="41" spans="1:9">
      <c r="A41" s="34" t="s">
        <v>88</v>
      </c>
      <c r="B41" s="34" t="s">
        <v>328</v>
      </c>
      <c r="C41" s="34" t="s">
        <v>330</v>
      </c>
      <c r="D41" s="34" t="s">
        <v>36</v>
      </c>
      <c r="E41" s="34">
        <v>983</v>
      </c>
      <c r="F41" s="36" t="s">
        <v>14</v>
      </c>
      <c r="G41" s="37">
        <v>59.665</v>
      </c>
      <c r="H41" s="37" t="s">
        <v>14</v>
      </c>
      <c r="I41" s="37">
        <v>7.286</v>
      </c>
    </row>
    <row r="42" spans="1:9">
      <c r="A42" s="34" t="s">
        <v>88</v>
      </c>
      <c r="B42" s="34" t="s">
        <v>328</v>
      </c>
      <c r="C42" s="34" t="s">
        <v>331</v>
      </c>
      <c r="D42" s="34" t="s">
        <v>37</v>
      </c>
      <c r="E42" s="34">
        <v>377.8</v>
      </c>
      <c r="F42" s="36" t="s">
        <v>14</v>
      </c>
      <c r="G42" s="37">
        <v>59.665</v>
      </c>
      <c r="H42" s="37" t="s">
        <v>14</v>
      </c>
      <c r="I42" s="37">
        <v>7.286</v>
      </c>
    </row>
    <row r="43" spans="1:9">
      <c r="A43" s="34" t="s">
        <v>88</v>
      </c>
      <c r="B43" s="34" t="s">
        <v>328</v>
      </c>
      <c r="C43" s="34" t="s">
        <v>332</v>
      </c>
      <c r="D43" s="34" t="s">
        <v>36</v>
      </c>
      <c r="E43" s="34">
        <v>200</v>
      </c>
      <c r="F43" s="36" t="s">
        <v>14</v>
      </c>
      <c r="G43" s="37">
        <v>58.388</v>
      </c>
      <c r="H43" s="37" t="s">
        <v>14</v>
      </c>
      <c r="I43" s="37">
        <v>7.175</v>
      </c>
    </row>
    <row r="44" spans="1:9">
      <c r="A44" s="34" t="s">
        <v>88</v>
      </c>
      <c r="B44" s="34" t="s">
        <v>328</v>
      </c>
      <c r="C44" s="34" t="s">
        <v>333</v>
      </c>
      <c r="D44" s="34" t="s">
        <v>36</v>
      </c>
      <c r="E44" s="34">
        <v>100</v>
      </c>
      <c r="F44" s="36" t="s">
        <v>14</v>
      </c>
      <c r="G44" s="37">
        <v>58.388</v>
      </c>
      <c r="H44" s="37" t="s">
        <v>14</v>
      </c>
      <c r="I44" s="37">
        <v>7.175</v>
      </c>
    </row>
    <row r="45" spans="1:9">
      <c r="A45" s="34" t="s">
        <v>88</v>
      </c>
      <c r="B45" s="34" t="s">
        <v>328</v>
      </c>
      <c r="C45" s="34" t="s">
        <v>334</v>
      </c>
      <c r="D45" s="34" t="s">
        <v>36</v>
      </c>
      <c r="E45" s="34">
        <v>35</v>
      </c>
      <c r="F45" s="36" t="s">
        <v>14</v>
      </c>
      <c r="G45" s="37">
        <v>58.388</v>
      </c>
      <c r="H45" s="37" t="s">
        <v>14</v>
      </c>
      <c r="I45" s="37">
        <v>7.175</v>
      </c>
    </row>
    <row r="46" spans="1:9">
      <c r="A46" s="41" t="s">
        <v>117</v>
      </c>
      <c r="B46" s="41" t="s">
        <v>335</v>
      </c>
      <c r="C46" s="41" t="s">
        <v>139</v>
      </c>
      <c r="D46" s="41" t="s">
        <v>139</v>
      </c>
      <c r="E46" s="41">
        <v>11083.2</v>
      </c>
      <c r="F46" s="42" t="s">
        <v>14</v>
      </c>
      <c r="G46" s="37" t="s">
        <v>14</v>
      </c>
      <c r="H46" s="43">
        <v>57.731</v>
      </c>
      <c r="I46" s="43">
        <v>4.045</v>
      </c>
    </row>
    <row r="47" spans="1:9">
      <c r="A47" s="41" t="s">
        <v>117</v>
      </c>
      <c r="B47" s="41" t="s">
        <v>335</v>
      </c>
      <c r="C47" s="41" t="s">
        <v>76</v>
      </c>
      <c r="D47" s="41" t="s">
        <v>295</v>
      </c>
      <c r="E47" s="41">
        <v>6623</v>
      </c>
      <c r="F47" s="42" t="s">
        <v>14</v>
      </c>
      <c r="G47" s="37" t="s">
        <v>14</v>
      </c>
      <c r="H47" s="44">
        <v>59.836</v>
      </c>
      <c r="I47" s="44">
        <v>4.03</v>
      </c>
    </row>
    <row r="48" spans="1:9">
      <c r="A48" s="41" t="s">
        <v>117</v>
      </c>
      <c r="B48" s="41" t="s">
        <v>335</v>
      </c>
      <c r="C48" s="41" t="s">
        <v>336</v>
      </c>
      <c r="D48" s="41" t="s">
        <v>301</v>
      </c>
      <c r="E48" s="41">
        <v>1414</v>
      </c>
      <c r="F48" s="42" t="s">
        <v>14</v>
      </c>
      <c r="G48" s="37" t="s">
        <v>14</v>
      </c>
      <c r="H48" s="45" t="s">
        <v>14</v>
      </c>
      <c r="I48" s="45">
        <v>3.837</v>
      </c>
    </row>
    <row r="49" spans="1:9">
      <c r="A49" s="41" t="s">
        <v>117</v>
      </c>
      <c r="B49" s="41" t="s">
        <v>335</v>
      </c>
      <c r="C49" s="41" t="s">
        <v>55</v>
      </c>
      <c r="D49" s="41" t="s">
        <v>292</v>
      </c>
      <c r="E49" s="41">
        <v>3863</v>
      </c>
      <c r="F49" s="42" t="s">
        <v>14</v>
      </c>
      <c r="G49" s="37" t="s">
        <v>14</v>
      </c>
      <c r="H49" s="43">
        <v>22.125</v>
      </c>
      <c r="I49" s="43">
        <v>4.411</v>
      </c>
    </row>
    <row r="50" spans="1:9">
      <c r="A50" s="41" t="s">
        <v>117</v>
      </c>
      <c r="B50" s="41" t="s">
        <v>335</v>
      </c>
      <c r="C50" s="41" t="s">
        <v>26</v>
      </c>
      <c r="D50" s="41" t="s">
        <v>295</v>
      </c>
      <c r="E50" s="41">
        <v>1088</v>
      </c>
      <c r="F50" s="42" t="s">
        <v>14</v>
      </c>
      <c r="G50" s="37" t="s">
        <v>14</v>
      </c>
      <c r="H50" s="43">
        <v>57.697</v>
      </c>
      <c r="I50" s="43">
        <v>4.263</v>
      </c>
    </row>
    <row r="51" spans="1:9">
      <c r="A51" s="41" t="s">
        <v>117</v>
      </c>
      <c r="B51" s="41" t="s">
        <v>335</v>
      </c>
      <c r="C51" s="41" t="s">
        <v>71</v>
      </c>
      <c r="D51" s="41" t="s">
        <v>294</v>
      </c>
      <c r="E51" s="41">
        <v>562</v>
      </c>
      <c r="F51" s="42" t="s">
        <v>14</v>
      </c>
      <c r="G51" s="37" t="s">
        <v>14</v>
      </c>
      <c r="H51" s="43">
        <v>59.539</v>
      </c>
      <c r="I51" s="43">
        <v>4.078</v>
      </c>
    </row>
    <row r="52" spans="1:9">
      <c r="A52" s="41" t="s">
        <v>117</v>
      </c>
      <c r="B52" s="41" t="s">
        <v>335</v>
      </c>
      <c r="C52" s="41" t="s">
        <v>337</v>
      </c>
      <c r="D52" s="41" t="s">
        <v>299</v>
      </c>
      <c r="E52" s="41">
        <v>623</v>
      </c>
      <c r="F52" s="42" t="s">
        <v>14</v>
      </c>
      <c r="G52" s="37" t="s">
        <v>14</v>
      </c>
      <c r="H52" s="43">
        <v>58.823</v>
      </c>
      <c r="I52" s="43">
        <v>3.923</v>
      </c>
    </row>
    <row r="53" spans="1:9">
      <c r="A53" s="46" t="s">
        <v>114</v>
      </c>
      <c r="B53" s="46" t="s">
        <v>338</v>
      </c>
      <c r="C53" s="46" t="s">
        <v>339</v>
      </c>
      <c r="D53" s="46" t="s">
        <v>290</v>
      </c>
      <c r="E53" s="46">
        <v>1000</v>
      </c>
      <c r="F53" s="42" t="s">
        <v>14</v>
      </c>
      <c r="G53" s="47">
        <v>58.801</v>
      </c>
      <c r="H53" s="37" t="s">
        <v>14</v>
      </c>
      <c r="I53" s="47">
        <v>7.007</v>
      </c>
    </row>
    <row r="54" spans="1:9">
      <c r="A54" s="46" t="s">
        <v>114</v>
      </c>
      <c r="B54" s="46" t="s">
        <v>338</v>
      </c>
      <c r="C54" s="46" t="s">
        <v>340</v>
      </c>
      <c r="D54" s="46" t="s">
        <v>290</v>
      </c>
      <c r="E54" s="46">
        <v>1054.3</v>
      </c>
      <c r="F54" s="42" t="s">
        <v>14</v>
      </c>
      <c r="G54" s="47">
        <v>58.801</v>
      </c>
      <c r="H54" s="37" t="s">
        <v>14</v>
      </c>
      <c r="I54" s="47">
        <v>7.007</v>
      </c>
    </row>
    <row r="55" spans="1:9">
      <c r="A55" s="46" t="s">
        <v>114</v>
      </c>
      <c r="B55" s="46" t="s">
        <v>338</v>
      </c>
      <c r="C55" s="46" t="s">
        <v>341</v>
      </c>
      <c r="D55" s="46" t="s">
        <v>290</v>
      </c>
      <c r="E55" s="46">
        <v>1543.3</v>
      </c>
      <c r="F55" s="42" t="s">
        <v>14</v>
      </c>
      <c r="G55" s="47">
        <v>58.801</v>
      </c>
      <c r="H55" s="37" t="s">
        <v>14</v>
      </c>
      <c r="I55" s="47">
        <v>7.007</v>
      </c>
    </row>
    <row r="56" spans="1:9">
      <c r="A56" s="46" t="s">
        <v>114</v>
      </c>
      <c r="B56" s="46" t="s">
        <v>338</v>
      </c>
      <c r="C56" s="46" t="s">
        <v>342</v>
      </c>
      <c r="D56" s="46" t="s">
        <v>290</v>
      </c>
      <c r="E56" s="46">
        <v>1420</v>
      </c>
      <c r="F56" s="42" t="s">
        <v>14</v>
      </c>
      <c r="G56" s="47">
        <v>58.801</v>
      </c>
      <c r="H56" s="37" t="s">
        <v>14</v>
      </c>
      <c r="I56" s="47">
        <v>7.007</v>
      </c>
    </row>
    <row r="57" spans="1:9">
      <c r="A57" s="46" t="s">
        <v>114</v>
      </c>
      <c r="B57" s="46" t="s">
        <v>338</v>
      </c>
      <c r="C57" s="46" t="s">
        <v>343</v>
      </c>
      <c r="D57" s="46" t="s">
        <v>290</v>
      </c>
      <c r="E57" s="46">
        <v>1000</v>
      </c>
      <c r="F57" s="42" t="s">
        <v>14</v>
      </c>
      <c r="G57" s="47">
        <v>58.801</v>
      </c>
      <c r="H57" s="37" t="s">
        <v>14</v>
      </c>
      <c r="I57" s="47">
        <v>7.007</v>
      </c>
    </row>
    <row r="58" spans="1:9">
      <c r="A58" s="48" t="s">
        <v>114</v>
      </c>
      <c r="B58" s="48" t="s">
        <v>338</v>
      </c>
      <c r="C58" s="48" t="s">
        <v>344</v>
      </c>
      <c r="D58" s="48" t="s">
        <v>297</v>
      </c>
      <c r="E58" s="48">
        <v>1022.6</v>
      </c>
      <c r="F58" s="42" t="s">
        <v>14</v>
      </c>
      <c r="G58" s="37" t="s">
        <v>14</v>
      </c>
      <c r="H58" s="43">
        <v>59.054</v>
      </c>
      <c r="I58" s="49">
        <v>4.07</v>
      </c>
    </row>
    <row r="59" spans="1:9">
      <c r="A59" s="48" t="s">
        <v>114</v>
      </c>
      <c r="B59" s="48" t="s">
        <v>338</v>
      </c>
      <c r="C59" s="48" t="s">
        <v>345</v>
      </c>
      <c r="D59" s="48" t="s">
        <v>297</v>
      </c>
      <c r="E59" s="48">
        <v>795.8</v>
      </c>
      <c r="F59" s="42" t="s">
        <v>14</v>
      </c>
      <c r="G59" s="37" t="s">
        <v>14</v>
      </c>
      <c r="H59" s="43">
        <v>59.054</v>
      </c>
      <c r="I59" s="49">
        <v>4.07</v>
      </c>
    </row>
    <row r="60" spans="1:9">
      <c r="A60" s="48" t="s">
        <v>114</v>
      </c>
      <c r="B60" s="48" t="s">
        <v>338</v>
      </c>
      <c r="C60" s="48" t="s">
        <v>346</v>
      </c>
      <c r="D60" s="48" t="s">
        <v>297</v>
      </c>
      <c r="E60" s="48">
        <v>654.4</v>
      </c>
      <c r="F60" s="42" t="s">
        <v>14</v>
      </c>
      <c r="G60" s="37" t="s">
        <v>14</v>
      </c>
      <c r="H60" s="43">
        <v>59.054</v>
      </c>
      <c r="I60" s="49">
        <v>4.07</v>
      </c>
    </row>
    <row r="61" spans="1:9">
      <c r="A61" s="48" t="s">
        <v>114</v>
      </c>
      <c r="B61" s="48" t="s">
        <v>338</v>
      </c>
      <c r="C61" s="48" t="s">
        <v>347</v>
      </c>
      <c r="D61" s="48" t="s">
        <v>297</v>
      </c>
      <c r="E61" s="48">
        <v>1021.3</v>
      </c>
      <c r="F61" s="42" t="s">
        <v>14</v>
      </c>
      <c r="G61" s="37" t="s">
        <v>14</v>
      </c>
      <c r="H61" s="43">
        <v>59.054</v>
      </c>
      <c r="I61" s="49">
        <v>4.07</v>
      </c>
    </row>
    <row r="62" spans="1:9">
      <c r="A62" s="48" t="s">
        <v>114</v>
      </c>
      <c r="B62" s="48" t="s">
        <v>338</v>
      </c>
      <c r="C62" s="48" t="s">
        <v>348</v>
      </c>
      <c r="D62" s="48" t="s">
        <v>297</v>
      </c>
      <c r="E62" s="48">
        <v>615.7</v>
      </c>
      <c r="F62" s="42" t="s">
        <v>14</v>
      </c>
      <c r="G62" s="37" t="s">
        <v>14</v>
      </c>
      <c r="H62" s="43">
        <v>59.054</v>
      </c>
      <c r="I62" s="49">
        <v>4.07</v>
      </c>
    </row>
  </sheetData>
  <autoFilter xmlns:etc="http://www.wps.cn/officeDocument/2017/etCustomData" ref="A1:I62" etc:filterBottomFollowUsedRange="0">
    <extLst/>
  </autoFilter>
  <dataValidations count="1">
    <dataValidation type="list" allowBlank="1" showInputMessage="1" showErrorMessage="1" sqref="F1:H1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workbookViewId="0">
      <selection activeCell="F9" sqref="F9"/>
    </sheetView>
  </sheetViews>
  <sheetFormatPr defaultColWidth="9" defaultRowHeight="14.4"/>
  <cols>
    <col min="1" max="5" width="20.25" style="23" customWidth="1"/>
    <col min="6" max="16384" width="9" style="23"/>
  </cols>
  <sheetData>
    <row r="1" ht="15" customHeight="1" spans="1:5">
      <c r="A1" s="24" t="s">
        <v>349</v>
      </c>
      <c r="B1" s="3" t="s">
        <v>168</v>
      </c>
      <c r="C1" s="3" t="s">
        <v>169</v>
      </c>
      <c r="D1" s="3" t="s">
        <v>283</v>
      </c>
      <c r="E1" s="3" t="s">
        <v>151</v>
      </c>
    </row>
    <row r="2" ht="15" customHeight="1" spans="1:5">
      <c r="A2" s="25" t="s">
        <v>88</v>
      </c>
      <c r="B2" s="3">
        <v>1</v>
      </c>
      <c r="C2" s="3" t="s">
        <v>37</v>
      </c>
      <c r="D2" s="3">
        <v>451</v>
      </c>
      <c r="E2" s="3"/>
    </row>
    <row r="3" ht="15" customHeight="1" spans="1:5">
      <c r="A3" s="25" t="s">
        <v>88</v>
      </c>
      <c r="B3" s="3">
        <v>2</v>
      </c>
      <c r="C3" s="3" t="s">
        <v>286</v>
      </c>
      <c r="D3" s="3">
        <v>965.4</v>
      </c>
      <c r="E3" s="3"/>
    </row>
    <row r="4" ht="15" customHeight="1" spans="1:5">
      <c r="A4" s="25" t="s">
        <v>88</v>
      </c>
      <c r="B4" s="3">
        <v>3</v>
      </c>
      <c r="C4" s="3" t="s">
        <v>37</v>
      </c>
      <c r="D4" s="3">
        <v>961.4</v>
      </c>
      <c r="E4" s="3"/>
    </row>
    <row r="5" ht="15" customHeight="1" spans="1:5">
      <c r="A5" s="25" t="s">
        <v>88</v>
      </c>
      <c r="B5" s="3">
        <v>4</v>
      </c>
      <c r="C5" s="3" t="s">
        <v>37</v>
      </c>
      <c r="D5" s="3">
        <v>1190</v>
      </c>
      <c r="E5" s="3"/>
    </row>
    <row r="6" ht="15" customHeight="1" spans="1:5">
      <c r="A6" s="25" t="s">
        <v>88</v>
      </c>
      <c r="B6" s="3">
        <v>5</v>
      </c>
      <c r="C6" s="3" t="s">
        <v>37</v>
      </c>
      <c r="D6" s="3">
        <v>1355.4</v>
      </c>
      <c r="E6" s="3"/>
    </row>
    <row r="7" ht="15" customHeight="1" spans="1:5">
      <c r="A7" s="25" t="s">
        <v>88</v>
      </c>
      <c r="B7" s="3">
        <v>6</v>
      </c>
      <c r="C7" s="3" t="s">
        <v>37</v>
      </c>
      <c r="D7" s="3">
        <v>835.6</v>
      </c>
      <c r="E7" s="3"/>
    </row>
    <row r="8" ht="15" customHeight="1" spans="1:5">
      <c r="A8" s="25" t="s">
        <v>88</v>
      </c>
      <c r="B8" s="3">
        <v>7</v>
      </c>
      <c r="C8" s="3" t="s">
        <v>37</v>
      </c>
      <c r="D8" s="3">
        <v>1085.2</v>
      </c>
      <c r="E8" s="3"/>
    </row>
    <row r="9" ht="15" customHeight="1" spans="1:5">
      <c r="A9" s="25" t="s">
        <v>88</v>
      </c>
      <c r="B9" s="3">
        <v>8</v>
      </c>
      <c r="C9" s="3" t="s">
        <v>37</v>
      </c>
      <c r="D9" s="3">
        <v>827</v>
      </c>
      <c r="E9" s="3"/>
    </row>
    <row r="10" ht="15" customHeight="1" spans="1:5">
      <c r="A10" s="25" t="s">
        <v>88</v>
      </c>
      <c r="B10" s="3">
        <v>9</v>
      </c>
      <c r="C10" s="3" t="s">
        <v>37</v>
      </c>
      <c r="D10" s="3">
        <v>1210</v>
      </c>
      <c r="E10" s="3"/>
    </row>
    <row r="11" ht="15" customHeight="1" spans="1:5">
      <c r="A11" s="25" t="s">
        <v>88</v>
      </c>
      <c r="B11" s="3">
        <v>10</v>
      </c>
      <c r="C11" s="3" t="s">
        <v>37</v>
      </c>
      <c r="D11" s="3">
        <v>778</v>
      </c>
      <c r="E11" s="3"/>
    </row>
    <row r="12" ht="15" customHeight="1" spans="1:5">
      <c r="A12" s="25" t="s">
        <v>88</v>
      </c>
      <c r="B12" s="3">
        <v>11</v>
      </c>
      <c r="C12" s="3" t="s">
        <v>37</v>
      </c>
      <c r="D12" s="3">
        <v>986.8</v>
      </c>
      <c r="E12" s="3"/>
    </row>
    <row r="13" ht="15" customHeight="1" spans="1:5">
      <c r="A13" s="25" t="s">
        <v>88</v>
      </c>
      <c r="B13" s="3">
        <v>12</v>
      </c>
      <c r="C13" s="3" t="s">
        <v>37</v>
      </c>
      <c r="D13" s="3">
        <v>1265.2</v>
      </c>
      <c r="E13" s="3"/>
    </row>
    <row r="14" ht="15" customHeight="1" spans="1:5">
      <c r="A14" s="25" t="s">
        <v>88</v>
      </c>
      <c r="B14" s="3">
        <v>13</v>
      </c>
      <c r="C14" s="3" t="s">
        <v>37</v>
      </c>
      <c r="D14" s="3">
        <v>975</v>
      </c>
      <c r="E14" s="3"/>
    </row>
    <row r="15" ht="15" customHeight="1" spans="1:5">
      <c r="A15" s="25" t="s">
        <v>88</v>
      </c>
      <c r="B15" s="3">
        <v>14</v>
      </c>
      <c r="C15" s="3" t="s">
        <v>37</v>
      </c>
      <c r="D15" s="3">
        <v>708</v>
      </c>
      <c r="E15" s="3"/>
    </row>
    <row r="16" ht="15" customHeight="1" spans="1:5">
      <c r="A16" s="25" t="s">
        <v>88</v>
      </c>
      <c r="B16" s="3">
        <v>15</v>
      </c>
      <c r="C16" s="3" t="s">
        <v>37</v>
      </c>
      <c r="D16" s="3">
        <v>1231</v>
      </c>
      <c r="E16" s="3"/>
    </row>
    <row r="17" ht="15" customHeight="1" spans="1:5">
      <c r="A17" s="25" t="s">
        <v>88</v>
      </c>
      <c r="B17" s="3">
        <v>16</v>
      </c>
      <c r="C17" s="3" t="s">
        <v>37</v>
      </c>
      <c r="D17" s="3">
        <v>1169</v>
      </c>
      <c r="E17" s="3"/>
    </row>
    <row r="18" ht="15" customHeight="1" spans="1:5">
      <c r="A18" s="25" t="s">
        <v>88</v>
      </c>
      <c r="B18" s="3">
        <v>17</v>
      </c>
      <c r="C18" s="3" t="s">
        <v>37</v>
      </c>
      <c r="D18" s="3">
        <v>1456.8</v>
      </c>
      <c r="E18" s="3"/>
    </row>
    <row r="19" ht="15" customHeight="1" spans="1:5">
      <c r="A19" s="25" t="s">
        <v>88</v>
      </c>
      <c r="B19" s="3">
        <v>18</v>
      </c>
      <c r="C19" s="3" t="s">
        <v>37</v>
      </c>
      <c r="D19" s="3">
        <v>998</v>
      </c>
      <c r="E19" s="3"/>
    </row>
    <row r="20" ht="15" customHeight="1" spans="1:5">
      <c r="A20" s="25" t="s">
        <v>88</v>
      </c>
      <c r="B20" s="3">
        <v>19</v>
      </c>
      <c r="C20" s="3" t="s">
        <v>37</v>
      </c>
      <c r="D20" s="3">
        <v>726.6</v>
      </c>
      <c r="E20" s="3"/>
    </row>
    <row r="21" ht="15" customHeight="1" spans="1:5">
      <c r="A21" s="25" t="s">
        <v>88</v>
      </c>
      <c r="B21" s="3">
        <v>20</v>
      </c>
      <c r="C21" s="3" t="s">
        <v>37</v>
      </c>
      <c r="D21" s="3">
        <v>948</v>
      </c>
      <c r="E21" s="3"/>
    </row>
    <row r="22" ht="15" customHeight="1" spans="1:5">
      <c r="A22" s="25" t="s">
        <v>88</v>
      </c>
      <c r="B22" s="3">
        <v>21</v>
      </c>
      <c r="C22" s="3" t="s">
        <v>37</v>
      </c>
      <c r="D22" s="3">
        <v>790</v>
      </c>
      <c r="E22" s="3"/>
    </row>
    <row r="23" ht="15" customHeight="1" spans="1:5">
      <c r="A23" s="25" t="s">
        <v>88</v>
      </c>
      <c r="B23" s="3">
        <v>22</v>
      </c>
      <c r="C23" s="3" t="s">
        <v>37</v>
      </c>
      <c r="D23" s="3">
        <v>955</v>
      </c>
      <c r="E23" s="3"/>
    </row>
    <row r="24" ht="15" customHeight="1" spans="1:5">
      <c r="A24" s="25" t="s">
        <v>88</v>
      </c>
      <c r="B24" s="3">
        <v>23</v>
      </c>
      <c r="C24" s="3" t="s">
        <v>37</v>
      </c>
      <c r="D24" s="3">
        <v>992</v>
      </c>
      <c r="E24" s="3"/>
    </row>
    <row r="25" ht="15" customHeight="1" spans="1:5">
      <c r="A25" s="25" t="s">
        <v>88</v>
      </c>
      <c r="B25" s="3">
        <v>24</v>
      </c>
      <c r="C25" s="3" t="s">
        <v>286</v>
      </c>
      <c r="D25" s="3">
        <v>964</v>
      </c>
      <c r="E25" s="3"/>
    </row>
    <row r="26" ht="15" customHeight="1" spans="1:5">
      <c r="A26" s="25" t="s">
        <v>88</v>
      </c>
      <c r="B26" s="3">
        <v>25</v>
      </c>
      <c r="C26" s="3" t="s">
        <v>37</v>
      </c>
      <c r="D26" s="3">
        <v>1021</v>
      </c>
      <c r="E26" s="3"/>
    </row>
    <row r="27" ht="15" customHeight="1" spans="1:5">
      <c r="A27" s="25" t="s">
        <v>88</v>
      </c>
      <c r="B27" s="3">
        <v>26</v>
      </c>
      <c r="C27" s="3" t="s">
        <v>37</v>
      </c>
      <c r="D27" s="3">
        <v>1114</v>
      </c>
      <c r="E27" s="3"/>
    </row>
    <row r="28" ht="15" customHeight="1" spans="1:5">
      <c r="A28" s="25" t="s">
        <v>88</v>
      </c>
      <c r="B28" s="3">
        <v>27</v>
      </c>
      <c r="C28" s="3" t="s">
        <v>286</v>
      </c>
      <c r="D28" s="3">
        <v>1140</v>
      </c>
      <c r="E28" s="3"/>
    </row>
    <row r="29" ht="15" customHeight="1" spans="1:5">
      <c r="A29" s="25" t="s">
        <v>88</v>
      </c>
      <c r="B29" s="3">
        <v>28</v>
      </c>
      <c r="C29" s="3" t="s">
        <v>37</v>
      </c>
      <c r="D29" s="3">
        <v>1090</v>
      </c>
      <c r="E29" s="3"/>
    </row>
    <row r="30" ht="15" customHeight="1" spans="1:5">
      <c r="A30" s="25" t="s">
        <v>88</v>
      </c>
      <c r="B30" s="3">
        <v>29</v>
      </c>
      <c r="C30" s="3" t="s">
        <v>37</v>
      </c>
      <c r="D30" s="3">
        <v>1117</v>
      </c>
      <c r="E30" s="3"/>
    </row>
    <row r="31" ht="15" customHeight="1" spans="1:5">
      <c r="A31" s="25" t="s">
        <v>88</v>
      </c>
      <c r="B31" s="3">
        <v>30</v>
      </c>
      <c r="C31" s="3" t="s">
        <v>37</v>
      </c>
      <c r="D31" s="3">
        <v>911</v>
      </c>
      <c r="E31" s="3"/>
    </row>
    <row r="32" ht="15" customHeight="1" spans="1:5">
      <c r="A32" s="25" t="s">
        <v>88</v>
      </c>
      <c r="B32" s="3">
        <v>31</v>
      </c>
      <c r="C32" s="3" t="s">
        <v>37</v>
      </c>
      <c r="D32" s="3">
        <v>1352</v>
      </c>
      <c r="E32" s="3"/>
    </row>
    <row r="33" ht="15" customHeight="1" spans="1:5">
      <c r="A33" s="25" t="s">
        <v>88</v>
      </c>
      <c r="B33" s="3">
        <v>32</v>
      </c>
      <c r="C33" s="3" t="s">
        <v>37</v>
      </c>
      <c r="D33" s="3">
        <v>1388</v>
      </c>
      <c r="E33" s="3"/>
    </row>
    <row r="34" ht="15" customHeight="1" spans="1:5">
      <c r="A34" s="25" t="s">
        <v>88</v>
      </c>
      <c r="B34" s="3">
        <v>33</v>
      </c>
      <c r="C34" s="3" t="s">
        <v>37</v>
      </c>
      <c r="D34" s="3">
        <v>662</v>
      </c>
      <c r="E34" s="3"/>
    </row>
    <row r="35" ht="15" customHeight="1" spans="1:5">
      <c r="A35" s="26" t="s">
        <v>114</v>
      </c>
      <c r="B35" s="26" t="s">
        <v>339</v>
      </c>
      <c r="C35" s="26" t="s">
        <v>290</v>
      </c>
      <c r="D35" s="26">
        <v>1256.4</v>
      </c>
      <c r="E35" s="26"/>
    </row>
    <row r="36" ht="15" customHeight="1" spans="1:5">
      <c r="A36" s="26" t="s">
        <v>114</v>
      </c>
      <c r="B36" s="26" t="s">
        <v>340</v>
      </c>
      <c r="C36" s="26" t="s">
        <v>290</v>
      </c>
      <c r="D36" s="26">
        <v>1054.3</v>
      </c>
      <c r="E36" s="26"/>
    </row>
    <row r="37" ht="15" customHeight="1" spans="1:5">
      <c r="A37" s="26" t="s">
        <v>114</v>
      </c>
      <c r="B37" s="26" t="s">
        <v>341</v>
      </c>
      <c r="C37" s="26" t="s">
        <v>290</v>
      </c>
      <c r="D37" s="26">
        <v>1543.3</v>
      </c>
      <c r="E37" s="26"/>
    </row>
    <row r="38" ht="15" customHeight="1" spans="1:5">
      <c r="A38" s="26" t="s">
        <v>114</v>
      </c>
      <c r="B38" s="26" t="s">
        <v>342</v>
      </c>
      <c r="C38" s="26" t="s">
        <v>290</v>
      </c>
      <c r="D38" s="26">
        <v>1420</v>
      </c>
      <c r="E38" s="26"/>
    </row>
    <row r="39" ht="15" customHeight="1" spans="1:5">
      <c r="A39" s="26" t="s">
        <v>114</v>
      </c>
      <c r="B39" s="26" t="s">
        <v>343</v>
      </c>
      <c r="C39" s="26" t="s">
        <v>290</v>
      </c>
      <c r="D39" s="26">
        <v>1422.4</v>
      </c>
      <c r="E39" s="26"/>
    </row>
    <row r="40" ht="15" customHeight="1" spans="1:5">
      <c r="A40" s="26" t="s">
        <v>114</v>
      </c>
      <c r="B40" s="26" t="s">
        <v>344</v>
      </c>
      <c r="C40" s="26" t="s">
        <v>297</v>
      </c>
      <c r="D40" s="26">
        <v>1022.6</v>
      </c>
      <c r="E40" s="26"/>
    </row>
    <row r="41" ht="15" customHeight="1" spans="1:5">
      <c r="A41" s="26" t="s">
        <v>114</v>
      </c>
      <c r="B41" s="26" t="s">
        <v>345</v>
      </c>
      <c r="C41" s="26" t="s">
        <v>297</v>
      </c>
      <c r="D41" s="26">
        <v>795.8</v>
      </c>
      <c r="E41" s="26"/>
    </row>
    <row r="42" ht="15" customHeight="1" spans="1:5">
      <c r="A42" s="26" t="s">
        <v>114</v>
      </c>
      <c r="B42" s="26" t="s">
        <v>346</v>
      </c>
      <c r="C42" s="26" t="s">
        <v>297</v>
      </c>
      <c r="D42" s="26">
        <v>654.4</v>
      </c>
      <c r="E42" s="26"/>
    </row>
    <row r="43" ht="15" customHeight="1" spans="1:5">
      <c r="A43" s="26" t="s">
        <v>114</v>
      </c>
      <c r="B43" s="26" t="s">
        <v>347</v>
      </c>
      <c r="C43" s="26" t="s">
        <v>297</v>
      </c>
      <c r="D43" s="26">
        <v>1021.3</v>
      </c>
      <c r="E43" s="26"/>
    </row>
    <row r="44" ht="15" customHeight="1" spans="1:5">
      <c r="A44" s="26" t="s">
        <v>114</v>
      </c>
      <c r="B44" s="26" t="s">
        <v>348</v>
      </c>
      <c r="C44" s="26" t="s">
        <v>297</v>
      </c>
      <c r="D44" s="26">
        <v>882.9</v>
      </c>
      <c r="E44" s="26"/>
    </row>
    <row r="45" ht="15" customHeight="1" spans="1:5">
      <c r="A45" s="25" t="s">
        <v>117</v>
      </c>
      <c r="B45" s="26">
        <v>1</v>
      </c>
      <c r="C45" s="26" t="s">
        <v>292</v>
      </c>
      <c r="D45" s="26">
        <v>1000</v>
      </c>
      <c r="E45" s="26"/>
    </row>
    <row r="46" ht="15" customHeight="1" spans="1:5">
      <c r="A46" s="25" t="s">
        <v>117</v>
      </c>
      <c r="B46" s="26">
        <v>2</v>
      </c>
      <c r="C46" s="26" t="s">
        <v>295</v>
      </c>
      <c r="D46" s="26">
        <v>910</v>
      </c>
      <c r="E46" s="26"/>
    </row>
    <row r="47" ht="15" customHeight="1" spans="1:5">
      <c r="A47" s="25" t="s">
        <v>117</v>
      </c>
      <c r="B47" s="26">
        <v>3</v>
      </c>
      <c r="C47" s="26" t="s">
        <v>295</v>
      </c>
      <c r="D47" s="26">
        <v>1005</v>
      </c>
      <c r="E47" s="26"/>
    </row>
    <row r="48" ht="15" customHeight="1" spans="1:5">
      <c r="A48" s="25" t="s">
        <v>117</v>
      </c>
      <c r="B48" s="26">
        <v>4</v>
      </c>
      <c r="C48" s="26" t="s">
        <v>295</v>
      </c>
      <c r="D48" s="26">
        <v>814</v>
      </c>
      <c r="E48" s="26"/>
    </row>
    <row r="49" ht="15" customHeight="1" spans="1:5">
      <c r="A49" s="25" t="s">
        <v>117</v>
      </c>
      <c r="B49" s="26">
        <v>5</v>
      </c>
      <c r="C49" s="26" t="s">
        <v>292</v>
      </c>
      <c r="D49" s="26">
        <v>1425</v>
      </c>
      <c r="E49" s="26"/>
    </row>
    <row r="50" ht="15" customHeight="1" spans="1:5">
      <c r="A50" s="25" t="s">
        <v>117</v>
      </c>
      <c r="B50" s="26">
        <v>6</v>
      </c>
      <c r="C50" s="26" t="s">
        <v>292</v>
      </c>
      <c r="D50" s="26">
        <v>915</v>
      </c>
      <c r="E50" s="26"/>
    </row>
    <row r="51" ht="15" customHeight="1" spans="1:5">
      <c r="A51" s="25" t="s">
        <v>117</v>
      </c>
      <c r="B51" s="26">
        <v>7</v>
      </c>
      <c r="C51" s="26" t="s">
        <v>295</v>
      </c>
      <c r="D51" s="26">
        <v>1363</v>
      </c>
      <c r="E51" s="26"/>
    </row>
    <row r="52" ht="15" customHeight="1" spans="1:5">
      <c r="A52" s="25" t="s">
        <v>117</v>
      </c>
      <c r="B52" s="26">
        <v>8</v>
      </c>
      <c r="C52" s="26" t="s">
        <v>295</v>
      </c>
      <c r="D52" s="26">
        <v>875</v>
      </c>
      <c r="E52" s="26"/>
    </row>
    <row r="53" ht="15" customHeight="1" spans="1:5">
      <c r="A53" s="25" t="s">
        <v>117</v>
      </c>
      <c r="B53" s="26">
        <v>9</v>
      </c>
      <c r="C53" s="26" t="s">
        <v>295</v>
      </c>
      <c r="D53" s="26">
        <v>906</v>
      </c>
      <c r="E53" s="26"/>
    </row>
    <row r="54" ht="15" customHeight="1" spans="1:5">
      <c r="A54" s="25" t="s">
        <v>117</v>
      </c>
      <c r="B54" s="26">
        <v>10</v>
      </c>
      <c r="C54" s="26" t="s">
        <v>295</v>
      </c>
      <c r="D54" s="26">
        <v>910</v>
      </c>
      <c r="E54" s="26"/>
    </row>
    <row r="55" ht="15" customHeight="1" spans="1:5">
      <c r="A55" s="25" t="s">
        <v>117</v>
      </c>
      <c r="B55" s="26">
        <v>11</v>
      </c>
      <c r="C55" s="26" t="s">
        <v>295</v>
      </c>
      <c r="D55" s="26">
        <v>900</v>
      </c>
      <c r="E55" s="26"/>
    </row>
    <row r="56" ht="15" customHeight="1" spans="1:5">
      <c r="A56" s="25" t="s">
        <v>117</v>
      </c>
      <c r="B56" s="26">
        <v>12</v>
      </c>
      <c r="C56" s="26" t="s">
        <v>295</v>
      </c>
      <c r="D56" s="26">
        <v>1000</v>
      </c>
      <c r="E56" s="26"/>
    </row>
    <row r="57" ht="15" customHeight="1" spans="1:5">
      <c r="A57" s="25" t="s">
        <v>117</v>
      </c>
      <c r="B57" s="26">
        <v>13</v>
      </c>
      <c r="C57" s="26" t="s">
        <v>295</v>
      </c>
      <c r="D57" s="26">
        <v>1008</v>
      </c>
      <c r="E57" s="26"/>
    </row>
    <row r="58" ht="15" customHeight="1" spans="1:5">
      <c r="A58" s="25" t="s">
        <v>117</v>
      </c>
      <c r="B58" s="26">
        <v>14</v>
      </c>
      <c r="C58" s="26" t="s">
        <v>292</v>
      </c>
      <c r="D58" s="26">
        <v>1150</v>
      </c>
      <c r="E58" s="26"/>
    </row>
    <row r="59" ht="15" customHeight="1" spans="1:5">
      <c r="A59" s="25" t="s">
        <v>117</v>
      </c>
      <c r="B59" s="26">
        <v>15</v>
      </c>
      <c r="C59" s="26" t="s">
        <v>295</v>
      </c>
      <c r="D59" s="26">
        <v>903</v>
      </c>
      <c r="E59" s="26"/>
    </row>
    <row r="60" ht="15" customHeight="1" spans="1:5">
      <c r="A60" s="25" t="s">
        <v>117</v>
      </c>
      <c r="B60" s="26">
        <v>16</v>
      </c>
      <c r="C60" s="26" t="s">
        <v>295</v>
      </c>
      <c r="D60" s="26">
        <v>902</v>
      </c>
      <c r="E60" s="26"/>
    </row>
    <row r="61" ht="15" customHeight="1" spans="1:5">
      <c r="A61" s="25" t="s">
        <v>117</v>
      </c>
      <c r="B61" s="26">
        <v>17</v>
      </c>
      <c r="C61" s="26" t="s">
        <v>295</v>
      </c>
      <c r="D61" s="26">
        <v>880</v>
      </c>
      <c r="E61" s="26"/>
    </row>
    <row r="62" ht="15" customHeight="1" spans="1:5">
      <c r="A62" s="25" t="s">
        <v>117</v>
      </c>
      <c r="B62" s="26">
        <v>18</v>
      </c>
      <c r="C62" s="26" t="s">
        <v>295</v>
      </c>
      <c r="D62" s="26">
        <v>800</v>
      </c>
      <c r="E62" s="26"/>
    </row>
    <row r="63" ht="15" customHeight="1" spans="1:5">
      <c r="A63" s="25" t="s">
        <v>117</v>
      </c>
      <c r="B63" s="26">
        <v>19</v>
      </c>
      <c r="C63" s="26" t="s">
        <v>292</v>
      </c>
      <c r="D63" s="26">
        <v>1243</v>
      </c>
      <c r="E63" s="26"/>
    </row>
    <row r="64" ht="15" customHeight="1" spans="1:5">
      <c r="A64" s="25" t="s">
        <v>117</v>
      </c>
      <c r="B64" s="26">
        <v>20</v>
      </c>
      <c r="C64" s="26" t="s">
        <v>295</v>
      </c>
      <c r="D64" s="26">
        <v>1090</v>
      </c>
      <c r="E64" s="26"/>
    </row>
    <row r="65" ht="15" customHeight="1" spans="1:10">
      <c r="A65" s="25" t="s">
        <v>117</v>
      </c>
      <c r="B65" s="26">
        <v>21</v>
      </c>
      <c r="C65" s="26" t="s">
        <v>295</v>
      </c>
      <c r="D65" s="26">
        <v>1055</v>
      </c>
      <c r="E65" s="26"/>
      <c r="J65" s="1"/>
    </row>
    <row r="66" ht="15" customHeight="1" spans="1:10">
      <c r="A66" s="25" t="s">
        <v>117</v>
      </c>
      <c r="B66" s="26">
        <v>22</v>
      </c>
      <c r="C66" s="26" t="s">
        <v>295</v>
      </c>
      <c r="D66" s="26">
        <v>1008</v>
      </c>
      <c r="E66" s="26"/>
    </row>
    <row r="67" ht="15" customHeight="1" spans="1:10">
      <c r="A67" s="25" t="s">
        <v>117</v>
      </c>
      <c r="B67" s="26">
        <v>23</v>
      </c>
      <c r="C67" s="26" t="s">
        <v>144</v>
      </c>
      <c r="D67" s="26">
        <v>355</v>
      </c>
      <c r="E67" s="26"/>
    </row>
    <row r="68" ht="15" customHeight="1" spans="1:10">
      <c r="A68" s="25" t="s">
        <v>117</v>
      </c>
      <c r="B68" s="26">
        <v>24</v>
      </c>
      <c r="C68" s="26" t="s">
        <v>144</v>
      </c>
      <c r="D68" s="26">
        <v>295</v>
      </c>
      <c r="E68" s="26"/>
    </row>
    <row r="69" ht="15" customHeight="1" spans="1:10">
      <c r="A69" s="25" t="s">
        <v>117</v>
      </c>
      <c r="B69" s="26">
        <v>25</v>
      </c>
      <c r="C69" s="26" t="s">
        <v>295</v>
      </c>
      <c r="D69" s="26">
        <v>1050</v>
      </c>
      <c r="E69" s="26"/>
    </row>
    <row r="70" ht="15" customHeight="1" spans="1:10">
      <c r="A70" s="25" t="s">
        <v>117</v>
      </c>
      <c r="B70" s="26">
        <v>26</v>
      </c>
      <c r="C70" s="26" t="s">
        <v>295</v>
      </c>
      <c r="D70" s="26">
        <v>946</v>
      </c>
      <c r="E70" s="26"/>
    </row>
    <row r="71" ht="15" customHeight="1" spans="1:10">
      <c r="A71" s="27" t="s">
        <v>46</v>
      </c>
      <c r="B71" s="28"/>
      <c r="C71" s="29"/>
      <c r="D71" s="30">
        <f>SUM(D2:D70)</f>
        <v>69400.8</v>
      </c>
      <c r="E71" s="30"/>
    </row>
  </sheetData>
  <autoFilter xmlns:etc="http://www.wps.cn/officeDocument/2017/etCustomData" ref="A1:E71" etc:filterBottomFollowUsedRange="0">
    <extLst/>
  </autoFilter>
  <mergeCells count="1">
    <mergeCell ref="A71:C7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2023.7.21已卖</vt:lpstr>
      <vt:lpstr>汇总(待卖)</vt:lpstr>
      <vt:lpstr>废料统计</vt:lpstr>
      <vt:lpstr>江门</vt:lpstr>
      <vt:lpstr>英德</vt:lpstr>
      <vt:lpstr>分类及汇总</vt:lpstr>
      <vt:lpstr>Sheet4</vt:lpstr>
      <vt:lpstr>汇总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区勤杰</dc:creator>
  <cp:lastModifiedBy>傅伦刚</cp:lastModifiedBy>
  <dcterms:created xsi:type="dcterms:W3CDTF">2006-09-16T00:00:00Z</dcterms:created>
  <cp:lastPrinted>2023-07-21T03:17:00Z</cp:lastPrinted>
  <dcterms:modified xsi:type="dcterms:W3CDTF">2026-07-27T09:38:07Z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AFC0AABE63714D98867B1D14D86DA07F_13</vt:lpwstr>
  </property>
  <property fmtid="{D5CDD505-2E9C-101B-9397-08002B2CF9AE}" pid="4" name="CalculationRule">
    <vt:i4>0</vt:i4>
  </property>
</Properties>
</file>